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120" windowWidth="11340" windowHeight="6285" activeTab="0"/>
  </bookViews>
  <sheets>
    <sheet name="Egysoros" sheetId="1" r:id="rId1"/>
    <sheet name="Többsoros" sheetId="2" r:id="rId2"/>
  </sheets>
  <definedNames/>
  <calcPr fullCalcOnLoad="1"/>
</workbook>
</file>

<file path=xl/sharedStrings.xml><?xml version="1.0" encoding="utf-8"?>
<sst xmlns="http://schemas.openxmlformats.org/spreadsheetml/2006/main" count="109" uniqueCount="30">
  <si>
    <t>Induktivitás</t>
  </si>
  <si>
    <t>L=</t>
  </si>
  <si>
    <r>
      <t>m</t>
    </r>
    <r>
      <rPr>
        <sz val="10"/>
        <rFont val="Arial CE"/>
        <family val="2"/>
      </rPr>
      <t>H</t>
    </r>
  </si>
  <si>
    <t>Huzalátmérő</t>
  </si>
  <si>
    <t>d=</t>
  </si>
  <si>
    <t>mm</t>
  </si>
  <si>
    <t>Menetszám</t>
  </si>
  <si>
    <t>n=</t>
  </si>
  <si>
    <t>Tekercshossz</t>
  </si>
  <si>
    <t>l=</t>
  </si>
  <si>
    <t>Térköz a menetek között</t>
  </si>
  <si>
    <t>a=</t>
  </si>
  <si>
    <t>Magátmérő</t>
  </si>
  <si>
    <t>Egysoros légmagos tekercs tervezése</t>
  </si>
  <si>
    <t>D=</t>
  </si>
  <si>
    <t>menet</t>
  </si>
  <si>
    <t>Egysoros légmagos tekercs induktivitásának számítása</t>
  </si>
  <si>
    <t>Wheeler-képlet szorosan tekercslet</t>
  </si>
  <si>
    <t>Wheeler-képlet térközzel tekercslet</t>
  </si>
  <si>
    <t>Többsoros tekercs méretezése</t>
  </si>
  <si>
    <t>A cséve belső átmérője</t>
  </si>
  <si>
    <t>A cséve külső átmérője</t>
  </si>
  <si>
    <t>A cséve magassága</t>
  </si>
  <si>
    <t>dh=</t>
  </si>
  <si>
    <t>b=</t>
  </si>
  <si>
    <t>A tekercs ellenállása</t>
  </si>
  <si>
    <t>R=</t>
  </si>
  <si>
    <t>W</t>
  </si>
  <si>
    <t>Többsoros tekercs induktivitásának számítása</t>
  </si>
  <si>
    <t>A képlet csak akkor pontos, ha d=2,1b és D=3,9b  !!!!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</si>
</sst>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 vertical="center"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2" fillId="3" borderId="8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right" vertical="center"/>
    </xf>
    <xf numFmtId="0" fontId="0" fillId="3" borderId="2" xfId="0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 wrapText="1"/>
    </xf>
    <xf numFmtId="0" fontId="0" fillId="3" borderId="2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right" vertical="center"/>
    </xf>
    <xf numFmtId="0" fontId="2" fillId="3" borderId="8" xfId="0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0" fillId="3" borderId="7" xfId="0" applyFill="1" applyBorder="1" applyAlignment="1">
      <alignment horizontal="right" vertical="center" wrapText="1"/>
    </xf>
    <xf numFmtId="0" fontId="2" fillId="3" borderId="8" xfId="0" applyFont="1" applyFill="1" applyBorder="1" applyAlignment="1">
      <alignment vertical="center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3" borderId="9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13</xdr:row>
      <xdr:rowOff>104775</xdr:rowOff>
    </xdr:from>
    <xdr:to>
      <xdr:col>2</xdr:col>
      <xdr:colOff>619125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61950" y="2409825"/>
          <a:ext cx="21240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361950</xdr:colOff>
      <xdr:row>16</xdr:row>
      <xdr:rowOff>114300</xdr:rowOff>
    </xdr:from>
    <xdr:to>
      <xdr:col>2</xdr:col>
      <xdr:colOff>619125</xdr:colOff>
      <xdr:row>16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61950" y="3038475"/>
          <a:ext cx="21240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942975</xdr:colOff>
      <xdr:row>13</xdr:row>
      <xdr:rowOff>104775</xdr:rowOff>
    </xdr:from>
    <xdr:to>
      <xdr:col>0</xdr:col>
      <xdr:colOff>942975</xdr:colOff>
      <xdr:row>16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942975" y="2409825"/>
          <a:ext cx="0" cy="6286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123825</xdr:rowOff>
    </xdr:from>
    <xdr:to>
      <xdr:col>2</xdr:col>
      <xdr:colOff>28575</xdr:colOff>
      <xdr:row>16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895475" y="2428875"/>
          <a:ext cx="0" cy="6096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438150</xdr:colOff>
      <xdr:row>13</xdr:row>
      <xdr:rowOff>123825</xdr:rowOff>
    </xdr:from>
    <xdr:to>
      <xdr:col>2</xdr:col>
      <xdr:colOff>438150</xdr:colOff>
      <xdr:row>16</xdr:row>
      <xdr:rowOff>76200</xdr:rowOff>
    </xdr:to>
    <xdr:sp>
      <xdr:nvSpPr>
        <xdr:cNvPr id="5" name="Line 9"/>
        <xdr:cNvSpPr>
          <a:spLocks/>
        </xdr:cNvSpPr>
      </xdr:nvSpPr>
      <xdr:spPr>
        <a:xfrm>
          <a:off x="2305050" y="24288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12</xdr:row>
      <xdr:rowOff>266700</xdr:rowOff>
    </xdr:from>
    <xdr:to>
      <xdr:col>2</xdr:col>
      <xdr:colOff>590550</xdr:colOff>
      <xdr:row>12</xdr:row>
      <xdr:rowOff>266700</xdr:rowOff>
    </xdr:to>
    <xdr:sp>
      <xdr:nvSpPr>
        <xdr:cNvPr id="6" name="Line 10"/>
        <xdr:cNvSpPr>
          <a:spLocks/>
        </xdr:cNvSpPr>
      </xdr:nvSpPr>
      <xdr:spPr>
        <a:xfrm>
          <a:off x="352425" y="22574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1371600</xdr:colOff>
      <xdr:row>17</xdr:row>
      <xdr:rowOff>9525</xdr:rowOff>
    </xdr:from>
    <xdr:ext cx="161925" cy="200025"/>
    <xdr:sp>
      <xdr:nvSpPr>
        <xdr:cNvPr id="7" name="TextBox 11"/>
        <xdr:cNvSpPr txBox="1">
          <a:spLocks noChangeArrowheads="1"/>
        </xdr:cNvSpPr>
      </xdr:nvSpPr>
      <xdr:spPr>
        <a:xfrm>
          <a:off x="1371600" y="31908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</a:t>
          </a:r>
        </a:p>
      </xdr:txBody>
    </xdr:sp>
    <xdr:clientData/>
  </xdr:oneCellAnchor>
  <xdr:oneCellAnchor>
    <xdr:from>
      <xdr:col>2</xdr:col>
      <xdr:colOff>457200</xdr:colOff>
      <xdr:row>15</xdr:row>
      <xdr:rowOff>0</xdr:rowOff>
    </xdr:from>
    <xdr:ext cx="161925" cy="200025"/>
    <xdr:sp>
      <xdr:nvSpPr>
        <xdr:cNvPr id="8" name="TextBox 12"/>
        <xdr:cNvSpPr txBox="1">
          <a:spLocks noChangeArrowheads="1"/>
        </xdr:cNvSpPr>
      </xdr:nvSpPr>
      <xdr:spPr>
        <a:xfrm>
          <a:off x="2324100" y="2628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b</a:t>
          </a:r>
        </a:p>
      </xdr:txBody>
    </xdr:sp>
    <xdr:clientData/>
  </xdr:oneCellAnchor>
  <xdr:twoCellAnchor>
    <xdr:from>
      <xdr:col>0</xdr:col>
      <xdr:colOff>361950</xdr:colOff>
      <xdr:row>12</xdr:row>
      <xdr:rowOff>95250</xdr:rowOff>
    </xdr:from>
    <xdr:to>
      <xdr:col>0</xdr:col>
      <xdr:colOff>361950</xdr:colOff>
      <xdr:row>13</xdr:row>
      <xdr:rowOff>76200</xdr:rowOff>
    </xdr:to>
    <xdr:sp>
      <xdr:nvSpPr>
        <xdr:cNvPr id="9" name="Line 13"/>
        <xdr:cNvSpPr>
          <a:spLocks/>
        </xdr:cNvSpPr>
      </xdr:nvSpPr>
      <xdr:spPr>
        <a:xfrm flipV="1">
          <a:off x="361950" y="2085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12</xdr:row>
      <xdr:rowOff>95250</xdr:rowOff>
    </xdr:from>
    <xdr:to>
      <xdr:col>2</xdr:col>
      <xdr:colOff>609600</xdr:colOff>
      <xdr:row>13</xdr:row>
      <xdr:rowOff>95250</xdr:rowOff>
    </xdr:to>
    <xdr:sp>
      <xdr:nvSpPr>
        <xdr:cNvPr id="10" name="Line 14"/>
        <xdr:cNvSpPr>
          <a:spLocks/>
        </xdr:cNvSpPr>
      </xdr:nvSpPr>
      <xdr:spPr>
        <a:xfrm flipV="1">
          <a:off x="2476500" y="20859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1390650</xdr:colOff>
      <xdr:row>12</xdr:row>
      <xdr:rowOff>114300</xdr:rowOff>
    </xdr:from>
    <xdr:ext cx="180975" cy="200025"/>
    <xdr:sp>
      <xdr:nvSpPr>
        <xdr:cNvPr id="11" name="TextBox 15"/>
        <xdr:cNvSpPr txBox="1">
          <a:spLocks noChangeArrowheads="1"/>
        </xdr:cNvSpPr>
      </xdr:nvSpPr>
      <xdr:spPr>
        <a:xfrm>
          <a:off x="1390650" y="21050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</a:t>
          </a:r>
        </a:p>
      </xdr:txBody>
    </xdr:sp>
    <xdr:clientData/>
  </xdr:oneCellAnchor>
  <xdr:twoCellAnchor>
    <xdr:from>
      <xdr:col>0</xdr:col>
      <xdr:colOff>904875</xdr:colOff>
      <xdr:row>16</xdr:row>
      <xdr:rowOff>123825</xdr:rowOff>
    </xdr:from>
    <xdr:to>
      <xdr:col>0</xdr:col>
      <xdr:colOff>904875</xdr:colOff>
      <xdr:row>17</xdr:row>
      <xdr:rowOff>257175</xdr:rowOff>
    </xdr:to>
    <xdr:sp>
      <xdr:nvSpPr>
        <xdr:cNvPr id="12" name="Line 16"/>
        <xdr:cNvSpPr>
          <a:spLocks/>
        </xdr:cNvSpPr>
      </xdr:nvSpPr>
      <xdr:spPr>
        <a:xfrm>
          <a:off x="904875" y="30480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114300</xdr:rowOff>
    </xdr:from>
    <xdr:to>
      <xdr:col>2</xdr:col>
      <xdr:colOff>57150</xdr:colOff>
      <xdr:row>17</xdr:row>
      <xdr:rowOff>276225</xdr:rowOff>
    </xdr:to>
    <xdr:sp>
      <xdr:nvSpPr>
        <xdr:cNvPr id="13" name="Line 18"/>
        <xdr:cNvSpPr>
          <a:spLocks/>
        </xdr:cNvSpPr>
      </xdr:nvSpPr>
      <xdr:spPr>
        <a:xfrm>
          <a:off x="1924050" y="30384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904875</xdr:colOff>
      <xdr:row>17</xdr:row>
      <xdr:rowOff>180975</xdr:rowOff>
    </xdr:from>
    <xdr:to>
      <xdr:col>2</xdr:col>
      <xdr:colOff>47625</xdr:colOff>
      <xdr:row>17</xdr:row>
      <xdr:rowOff>180975</xdr:rowOff>
    </xdr:to>
    <xdr:sp>
      <xdr:nvSpPr>
        <xdr:cNvPr id="14" name="Line 19"/>
        <xdr:cNvSpPr>
          <a:spLocks/>
        </xdr:cNvSpPr>
      </xdr:nvSpPr>
      <xdr:spPr>
        <a:xfrm>
          <a:off x="904875" y="33623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RowColHeaders="0" tabSelected="1" workbookViewId="0" topLeftCell="A1">
      <selection activeCell="C4" sqref="C4"/>
    </sheetView>
  </sheetViews>
  <sheetFormatPr defaultColWidth="9.00390625" defaultRowHeight="12.75"/>
  <cols>
    <col min="1" max="1" width="22.00390625" style="1" customWidth="1"/>
    <col min="2" max="2" width="3.25390625" style="1" customWidth="1"/>
    <col min="3" max="3" width="6.25390625" style="1" customWidth="1"/>
    <col min="4" max="4" width="6.125" style="1" customWidth="1"/>
    <col min="5" max="5" width="1.875" style="1" customWidth="1"/>
    <col min="6" max="6" width="21.75390625" style="1" customWidth="1"/>
    <col min="7" max="7" width="3.875" style="1" customWidth="1"/>
    <col min="8" max="8" width="6.25390625" style="1" customWidth="1"/>
    <col min="9" max="9" width="19.00390625" style="1" customWidth="1"/>
    <col min="10" max="16384" width="9.125" style="1" customWidth="1"/>
  </cols>
  <sheetData>
    <row r="1" spans="1:9" ht="13.5" thickTop="1">
      <c r="A1" s="43" t="s">
        <v>13</v>
      </c>
      <c r="B1" s="44"/>
      <c r="C1" s="44"/>
      <c r="D1" s="45"/>
      <c r="F1" s="43" t="s">
        <v>16</v>
      </c>
      <c r="G1" s="46"/>
      <c r="H1" s="46"/>
      <c r="I1" s="45"/>
    </row>
    <row r="2" spans="1:9" ht="12.75">
      <c r="A2" s="4"/>
      <c r="B2" s="5"/>
      <c r="C2" s="5"/>
      <c r="D2" s="6"/>
      <c r="F2" s="4"/>
      <c r="G2" s="18"/>
      <c r="H2" s="18"/>
      <c r="I2" s="6"/>
    </row>
    <row r="3" spans="1:9" ht="12.75">
      <c r="A3" s="7" t="s">
        <v>0</v>
      </c>
      <c r="B3" s="8" t="s">
        <v>1</v>
      </c>
      <c r="C3" s="21">
        <v>0.808</v>
      </c>
      <c r="D3" s="10" t="s">
        <v>2</v>
      </c>
      <c r="F3" s="7" t="s">
        <v>6</v>
      </c>
      <c r="G3" s="8" t="s">
        <v>7</v>
      </c>
      <c r="H3" s="21">
        <v>31</v>
      </c>
      <c r="I3" s="11" t="s">
        <v>15</v>
      </c>
    </row>
    <row r="4" spans="1:9" ht="12.75">
      <c r="A4" s="7" t="s">
        <v>3</v>
      </c>
      <c r="B4" s="8" t="s">
        <v>4</v>
      </c>
      <c r="C4" s="21">
        <v>1</v>
      </c>
      <c r="D4" s="11" t="s">
        <v>5</v>
      </c>
      <c r="F4" s="7" t="s">
        <v>12</v>
      </c>
      <c r="G4" s="8" t="s">
        <v>14</v>
      </c>
      <c r="H4" s="21">
        <v>10</v>
      </c>
      <c r="I4" s="11" t="s">
        <v>5</v>
      </c>
    </row>
    <row r="5" spans="1:9" ht="13.5" thickBot="1">
      <c r="A5" s="12" t="s">
        <v>10</v>
      </c>
      <c r="B5" s="13" t="s">
        <v>11</v>
      </c>
      <c r="C5" s="22">
        <v>0</v>
      </c>
      <c r="D5" s="14" t="s">
        <v>5</v>
      </c>
      <c r="F5" s="7" t="s">
        <v>3</v>
      </c>
      <c r="G5" s="8" t="s">
        <v>4</v>
      </c>
      <c r="H5" s="21">
        <v>1</v>
      </c>
      <c r="I5" s="11" t="s">
        <v>5</v>
      </c>
    </row>
    <row r="6" spans="1:9" ht="13.5" thickBot="1">
      <c r="A6" s="7"/>
      <c r="B6" s="8"/>
      <c r="C6" s="9"/>
      <c r="D6" s="11"/>
      <c r="F6" s="12" t="s">
        <v>10</v>
      </c>
      <c r="G6" s="13" t="s">
        <v>11</v>
      </c>
      <c r="H6" s="22">
        <v>0</v>
      </c>
      <c r="I6" s="14" t="s">
        <v>5</v>
      </c>
    </row>
    <row r="7" spans="1:9" ht="12.75">
      <c r="A7" s="7" t="s">
        <v>6</v>
      </c>
      <c r="B7" s="8" t="s">
        <v>7</v>
      </c>
      <c r="C7" s="41">
        <f>ROUND(7.43*POWER(C3/(C4+C5),1/3),0)</f>
        <v>7</v>
      </c>
      <c r="D7" s="11" t="s">
        <v>15</v>
      </c>
      <c r="F7" s="7"/>
      <c r="G7" s="8"/>
      <c r="H7" s="9"/>
      <c r="I7" s="11"/>
    </row>
    <row r="8" spans="1:9" ht="13.5" thickBot="1">
      <c r="A8" s="7" t="s">
        <v>8</v>
      </c>
      <c r="B8" s="8" t="s">
        <v>9</v>
      </c>
      <c r="C8" s="41">
        <f>ROUND(C7*(C4+C5),3)</f>
        <v>7</v>
      </c>
      <c r="D8" s="11" t="s">
        <v>5</v>
      </c>
      <c r="F8" s="15" t="s">
        <v>0</v>
      </c>
      <c r="G8" s="16" t="s">
        <v>1</v>
      </c>
      <c r="H8" s="42">
        <f>ROUND(PI()^2*0.0001*(H4+H5+H6)^2*H3/(2*(H5+H6)),3)</f>
        <v>1.851</v>
      </c>
      <c r="I8" s="19" t="s">
        <v>2</v>
      </c>
    </row>
    <row r="9" spans="1:4" ht="14.25" thickBot="1" thickTop="1">
      <c r="A9" s="15" t="s">
        <v>12</v>
      </c>
      <c r="B9" s="16" t="s">
        <v>14</v>
      </c>
      <c r="C9" s="42">
        <f>ROUND(C8/0.45-C4,3)</f>
        <v>14.556</v>
      </c>
      <c r="D9" s="17" t="s">
        <v>5</v>
      </c>
    </row>
    <row r="10" ht="13.5" thickTop="1"/>
    <row r="11" ht="13.5" thickBot="1"/>
    <row r="12" spans="1:9" ht="13.5" thickTop="1">
      <c r="A12" s="43" t="s">
        <v>17</v>
      </c>
      <c r="B12" s="46"/>
      <c r="C12" s="46"/>
      <c r="D12" s="45"/>
      <c r="F12" s="43" t="s">
        <v>18</v>
      </c>
      <c r="G12" s="46"/>
      <c r="H12" s="46"/>
      <c r="I12" s="45"/>
    </row>
    <row r="13" spans="1:9" ht="12.75">
      <c r="A13" s="7"/>
      <c r="B13" s="20"/>
      <c r="C13" s="20"/>
      <c r="D13" s="11"/>
      <c r="F13" s="7"/>
      <c r="G13" s="20"/>
      <c r="H13" s="20"/>
      <c r="I13" s="11"/>
    </row>
    <row r="14" spans="1:9" ht="12.75">
      <c r="A14" s="7" t="s">
        <v>6</v>
      </c>
      <c r="B14" s="8" t="s">
        <v>7</v>
      </c>
      <c r="C14" s="21">
        <v>10.5</v>
      </c>
      <c r="D14" s="11" t="s">
        <v>15</v>
      </c>
      <c r="F14" s="7" t="s">
        <v>6</v>
      </c>
      <c r="G14" s="8" t="s">
        <v>7</v>
      </c>
      <c r="H14" s="21">
        <v>15</v>
      </c>
      <c r="I14" s="11" t="s">
        <v>15</v>
      </c>
    </row>
    <row r="15" spans="1:9" ht="12.75">
      <c r="A15" s="7" t="s">
        <v>12</v>
      </c>
      <c r="B15" s="8" t="s">
        <v>14</v>
      </c>
      <c r="C15" s="21">
        <v>11</v>
      </c>
      <c r="D15" s="11" t="s">
        <v>5</v>
      </c>
      <c r="F15" s="7" t="s">
        <v>12</v>
      </c>
      <c r="G15" s="8" t="s">
        <v>14</v>
      </c>
      <c r="H15" s="21">
        <v>13</v>
      </c>
      <c r="I15" s="11" t="s">
        <v>5</v>
      </c>
    </row>
    <row r="16" spans="1:9" ht="12.75" customHeight="1" thickBot="1">
      <c r="A16" s="12" t="s">
        <v>3</v>
      </c>
      <c r="B16" s="13" t="s">
        <v>4</v>
      </c>
      <c r="C16" s="22">
        <v>1</v>
      </c>
      <c r="D16" s="14" t="s">
        <v>5</v>
      </c>
      <c r="F16" s="7" t="s">
        <v>3</v>
      </c>
      <c r="G16" s="8" t="s">
        <v>4</v>
      </c>
      <c r="H16" s="21">
        <v>1</v>
      </c>
      <c r="I16" s="11" t="s">
        <v>5</v>
      </c>
    </row>
    <row r="17" spans="1:9" ht="13.5" thickBot="1">
      <c r="A17" s="7"/>
      <c r="B17" s="20"/>
      <c r="C17" s="9"/>
      <c r="D17" s="11"/>
      <c r="F17" s="12" t="s">
        <v>10</v>
      </c>
      <c r="G17" s="13" t="s">
        <v>11</v>
      </c>
      <c r="H17" s="22">
        <v>1</v>
      </c>
      <c r="I17" s="14" t="s">
        <v>5</v>
      </c>
    </row>
    <row r="18" spans="1:9" ht="13.5" thickBot="1">
      <c r="A18" s="15" t="s">
        <v>0</v>
      </c>
      <c r="B18" s="16" t="s">
        <v>1</v>
      </c>
      <c r="C18" s="42">
        <f>ROUND(0.03937*(C15+C16)^2/4*C14^2/(8.85*(C16+C15)/2+10*C14*C16),4)</f>
        <v>0.9884</v>
      </c>
      <c r="D18" s="19" t="s">
        <v>2</v>
      </c>
      <c r="F18" s="7"/>
      <c r="G18" s="20"/>
      <c r="H18" s="9"/>
      <c r="I18" s="11"/>
    </row>
    <row r="19" spans="6:9" ht="14.25" thickBot="1" thickTop="1">
      <c r="F19" s="15" t="s">
        <v>0</v>
      </c>
      <c r="G19" s="16" t="s">
        <v>1</v>
      </c>
      <c r="H19" s="42">
        <f>ROUND(0.03937*(H15+H16)^2/4*H14^2/(4.5*(H15+H16)+10*(H14*H16+(H14-1)*H17)),4)</f>
        <v>1.2296</v>
      </c>
      <c r="I19" s="19" t="s">
        <v>2</v>
      </c>
    </row>
    <row r="20" ht="13.5" thickTop="1"/>
  </sheetData>
  <sheetProtection sheet="1" objects="1" scenarios="1"/>
  <mergeCells count="4">
    <mergeCell ref="A1:D1"/>
    <mergeCell ref="F1:I1"/>
    <mergeCell ref="A12:D12"/>
    <mergeCell ref="F12:I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showRowColHeaders="0" workbookViewId="0" topLeftCell="A1">
      <selection activeCell="H5" sqref="H5"/>
    </sheetView>
  </sheetViews>
  <sheetFormatPr defaultColWidth="9.00390625" defaultRowHeight="12.75"/>
  <cols>
    <col min="1" max="1" width="20.625" style="1" customWidth="1"/>
    <col min="2" max="2" width="3.875" style="1" customWidth="1"/>
    <col min="3" max="3" width="9.125" style="1" customWidth="1"/>
    <col min="4" max="4" width="6.125" style="1" customWidth="1"/>
    <col min="5" max="5" width="1.625" style="1" customWidth="1"/>
    <col min="6" max="6" width="20.375" style="1" customWidth="1"/>
    <col min="7" max="14" width="9.125" style="1" customWidth="1"/>
    <col min="15" max="15" width="0" style="1" hidden="1" customWidth="1"/>
    <col min="16" max="16384" width="9.125" style="1" customWidth="1"/>
  </cols>
  <sheetData>
    <row r="1" spans="1:9" ht="13.5" thickTop="1">
      <c r="A1" s="43" t="s">
        <v>19</v>
      </c>
      <c r="B1" s="46"/>
      <c r="C1" s="46"/>
      <c r="D1" s="45"/>
      <c r="F1" s="56" t="s">
        <v>28</v>
      </c>
      <c r="G1" s="57"/>
      <c r="H1" s="57"/>
      <c r="I1" s="58"/>
    </row>
    <row r="2" spans="1:9" ht="12.75">
      <c r="A2" s="4"/>
      <c r="B2" s="18"/>
      <c r="C2" s="18"/>
      <c r="D2" s="6"/>
      <c r="F2" s="7"/>
      <c r="G2" s="20"/>
      <c r="H2" s="20"/>
      <c r="I2" s="11"/>
    </row>
    <row r="3" spans="1:15" ht="12.75">
      <c r="A3" s="7" t="s">
        <v>0</v>
      </c>
      <c r="B3" s="8" t="s">
        <v>1</v>
      </c>
      <c r="C3" s="21">
        <v>2.23</v>
      </c>
      <c r="D3" s="23" t="s">
        <v>2</v>
      </c>
      <c r="F3" s="7" t="s">
        <v>3</v>
      </c>
      <c r="G3" s="27" t="s">
        <v>23</v>
      </c>
      <c r="H3" s="21">
        <v>1</v>
      </c>
      <c r="I3" s="11" t="s">
        <v>5</v>
      </c>
      <c r="O3" s="1">
        <f>H3*H6/INT(H5/H3)</f>
        <v>3.75</v>
      </c>
    </row>
    <row r="4" spans="1:15" ht="13.5" thickBot="1">
      <c r="A4" s="15" t="s">
        <v>3</v>
      </c>
      <c r="B4" s="16" t="s">
        <v>23</v>
      </c>
      <c r="C4" s="40">
        <v>1</v>
      </c>
      <c r="D4" s="24" t="s">
        <v>5</v>
      </c>
      <c r="F4" s="7" t="s">
        <v>20</v>
      </c>
      <c r="G4" s="27" t="s">
        <v>4</v>
      </c>
      <c r="H4" s="21">
        <v>8.5</v>
      </c>
      <c r="I4" s="11" t="s">
        <v>5</v>
      </c>
      <c r="O4" s="1">
        <f>INT(H5/H3)*H3</f>
        <v>4</v>
      </c>
    </row>
    <row r="5" spans="1:15" ht="13.5" thickTop="1">
      <c r="A5" s="7"/>
      <c r="B5" s="8"/>
      <c r="C5" s="9"/>
      <c r="D5" s="25"/>
      <c r="F5" s="7" t="s">
        <v>22</v>
      </c>
      <c r="G5" s="27" t="s">
        <v>24</v>
      </c>
      <c r="H5" s="21">
        <v>4.1</v>
      </c>
      <c r="I5" s="11" t="s">
        <v>5</v>
      </c>
      <c r="O5" s="1">
        <f>H4+O3</f>
        <v>12.25</v>
      </c>
    </row>
    <row r="6" spans="1:9" ht="13.5" thickBot="1">
      <c r="A6" s="7" t="s">
        <v>6</v>
      </c>
      <c r="B6" s="8" t="s">
        <v>7</v>
      </c>
      <c r="C6" s="41">
        <f>ROUND(10.551*C3^0.4/C4^0.4,0)</f>
        <v>15</v>
      </c>
      <c r="D6" s="25" t="s">
        <v>15</v>
      </c>
      <c r="F6" s="15" t="s">
        <v>6</v>
      </c>
      <c r="G6" s="33" t="s">
        <v>7</v>
      </c>
      <c r="H6" s="40">
        <v>15</v>
      </c>
      <c r="I6" s="17" t="s">
        <v>15</v>
      </c>
    </row>
    <row r="7" spans="1:9" ht="13.5" customHeight="1" thickTop="1">
      <c r="A7" s="26" t="s">
        <v>20</v>
      </c>
      <c r="B7" s="27" t="s">
        <v>4</v>
      </c>
      <c r="C7" s="41">
        <f>ROUND(2.1*C9,1)</f>
        <v>8.6</v>
      </c>
      <c r="D7" s="28" t="s">
        <v>5</v>
      </c>
      <c r="E7" s="2"/>
      <c r="F7" s="35"/>
      <c r="G7" s="27"/>
      <c r="H7" s="20"/>
      <c r="I7" s="11"/>
    </row>
    <row r="8" spans="1:9" ht="13.5" customHeight="1">
      <c r="A8" s="26" t="s">
        <v>21</v>
      </c>
      <c r="B8" s="27" t="s">
        <v>14</v>
      </c>
      <c r="C8" s="41">
        <f>ROUND(3.9*C9,1)</f>
        <v>16</v>
      </c>
      <c r="D8" s="28" t="s">
        <v>5</v>
      </c>
      <c r="E8" s="2"/>
      <c r="F8" s="36" t="s">
        <v>0</v>
      </c>
      <c r="G8" s="27" t="s">
        <v>1</v>
      </c>
      <c r="H8" s="41">
        <f>7.87*H6^2*O5^2/(3*O5+9*O4+10*O3)/1000</f>
        <v>2.4101875</v>
      </c>
      <c r="I8" s="37" t="s">
        <v>2</v>
      </c>
    </row>
    <row r="9" spans="1:9" ht="13.5" customHeight="1" thickBot="1">
      <c r="A9" s="26" t="s">
        <v>22</v>
      </c>
      <c r="B9" s="29" t="s">
        <v>24</v>
      </c>
      <c r="C9" s="41">
        <f>ROUND(SQRT(C6*C4^2/0.9),1)</f>
        <v>4.1</v>
      </c>
      <c r="D9" s="30" t="s">
        <v>5</v>
      </c>
      <c r="E9" s="3"/>
      <c r="F9" s="32" t="s">
        <v>25</v>
      </c>
      <c r="G9" s="38" t="s">
        <v>26</v>
      </c>
      <c r="H9" s="42">
        <f>H6*O5/14250/H3^2</f>
        <v>0.012894736842105263</v>
      </c>
      <c r="I9" s="39" t="s">
        <v>27</v>
      </c>
    </row>
    <row r="10" spans="1:9" ht="13.5" customHeight="1" thickTop="1">
      <c r="A10" s="26" t="s">
        <v>25</v>
      </c>
      <c r="B10" s="27" t="s">
        <v>26</v>
      </c>
      <c r="C10" s="41">
        <f>ROUND(C6*C9*3/(14250*C4^2),3)</f>
        <v>0.013</v>
      </c>
      <c r="D10" s="31" t="s">
        <v>27</v>
      </c>
      <c r="F10" s="59" t="s">
        <v>29</v>
      </c>
      <c r="G10" s="60"/>
      <c r="H10" s="60"/>
      <c r="I10" s="61"/>
    </row>
    <row r="11" spans="1:9" ht="13.5" thickBot="1">
      <c r="A11" s="32" t="s">
        <v>0</v>
      </c>
      <c r="B11" s="33" t="s">
        <v>1</v>
      </c>
      <c r="C11" s="42">
        <f>2.623*C6^2*C9/1000</f>
        <v>2.4197175000000004</v>
      </c>
      <c r="D11" s="34" t="s">
        <v>2</v>
      </c>
      <c r="F11" s="62"/>
      <c r="G11" s="63"/>
      <c r="H11" s="63"/>
      <c r="I11" s="64"/>
    </row>
    <row r="12" spans="6:9" ht="9.75" customHeight="1" thickBot="1" thickTop="1">
      <c r="F12" s="65"/>
      <c r="G12" s="66"/>
      <c r="H12" s="66"/>
      <c r="I12" s="67"/>
    </row>
    <row r="13" spans="1:4" ht="24.75" customHeight="1" thickTop="1">
      <c r="A13" s="47"/>
      <c r="B13" s="48"/>
      <c r="C13" s="48"/>
      <c r="D13" s="49"/>
    </row>
    <row r="14" spans="1:4" ht="12.75">
      <c r="A14" s="50"/>
      <c r="B14" s="51"/>
      <c r="C14" s="51"/>
      <c r="D14" s="52"/>
    </row>
    <row r="15" spans="1:4" ht="12.75">
      <c r="A15" s="50"/>
      <c r="B15" s="51"/>
      <c r="C15" s="51"/>
      <c r="D15" s="52"/>
    </row>
    <row r="16" spans="1:4" ht="23.25" customHeight="1">
      <c r="A16" s="50"/>
      <c r="B16" s="51"/>
      <c r="C16" s="51"/>
      <c r="D16" s="52"/>
    </row>
    <row r="17" spans="1:4" ht="20.25" customHeight="1">
      <c r="A17" s="50"/>
      <c r="B17" s="51"/>
      <c r="C17" s="51"/>
      <c r="D17" s="52"/>
    </row>
    <row r="18" spans="1:4" ht="45" customHeight="1" thickBot="1">
      <c r="A18" s="53"/>
      <c r="B18" s="54"/>
      <c r="C18" s="54"/>
      <c r="D18" s="55"/>
    </row>
    <row r="19" ht="13.5" thickTop="1"/>
  </sheetData>
  <sheetProtection sheet="1" objects="1" scenarios="1"/>
  <mergeCells count="4">
    <mergeCell ref="A1:D1"/>
    <mergeCell ref="A13:D18"/>
    <mergeCell ref="F1:I1"/>
    <mergeCell ref="F10:I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Fülöp Oszkár</dc:creator>
  <cp:keywords/>
  <dc:description/>
  <cp:lastModifiedBy>Fülöp Oszkár</cp:lastModifiedBy>
  <dcterms:created xsi:type="dcterms:W3CDTF">2003-04-05T10:20:48Z</dcterms:created>
  <dcterms:modified xsi:type="dcterms:W3CDTF">2008-02-28T19:21:27Z</dcterms:modified>
  <cp:category/>
  <cp:version/>
  <cp:contentType/>
  <cp:contentStatus/>
</cp:coreProperties>
</file>