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8635" windowHeight="14565" activeTab="3"/>
  </bookViews>
  <sheets>
    <sheet name="Munka1" sheetId="1" r:id="rId1"/>
    <sheet name="Munka2" sheetId="2" r:id="rId2"/>
    <sheet name="Tacho" sheetId="3" r:id="rId3"/>
    <sheet name="PI" sheetId="4" r:id="rId4"/>
  </sheets>
  <calcPr calcId="145621"/>
</workbook>
</file>

<file path=xl/calcChain.xml><?xml version="1.0" encoding="utf-8"?>
<calcChain xmlns="http://schemas.openxmlformats.org/spreadsheetml/2006/main">
  <c r="B40" i="4" l="1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39" i="4"/>
  <c r="C40" i="4"/>
  <c r="C41" i="4" s="1"/>
  <c r="J39" i="4"/>
  <c r="F39" i="4"/>
  <c r="K12" i="2"/>
  <c r="K11" i="2"/>
  <c r="J3" i="4"/>
  <c r="D40" i="4" l="1"/>
  <c r="E40" i="4" s="1"/>
  <c r="D41" i="4"/>
  <c r="C42" i="4"/>
  <c r="E14" i="2"/>
  <c r="E15" i="2"/>
  <c r="E17" i="2"/>
  <c r="E18" i="2"/>
  <c r="E19" i="2"/>
  <c r="E20" i="2"/>
  <c r="E16" i="2"/>
  <c r="D16" i="2"/>
  <c r="D17" i="2"/>
  <c r="D18" i="2"/>
  <c r="D19" i="2"/>
  <c r="D20" i="2"/>
  <c r="D14" i="2"/>
  <c r="D15" i="2"/>
  <c r="C14" i="2"/>
  <c r="C15" i="2"/>
  <c r="C17" i="2"/>
  <c r="C18" i="2"/>
  <c r="C19" i="2"/>
  <c r="C20" i="2"/>
  <c r="C16" i="2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5" i="4"/>
  <c r="B6" i="4"/>
  <c r="B7" i="4"/>
  <c r="B8" i="4"/>
  <c r="B9" i="4"/>
  <c r="B10" i="4"/>
  <c r="B11" i="4"/>
  <c r="B12" i="4"/>
  <c r="B13" i="4"/>
  <c r="B3" i="4"/>
  <c r="B4" i="4"/>
  <c r="C4" i="4"/>
  <c r="C5" i="4" s="1"/>
  <c r="C6" i="4" s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F3" i="4"/>
  <c r="F40" i="4" l="1"/>
  <c r="G40" i="4"/>
  <c r="C43" i="4"/>
  <c r="C28" i="2"/>
  <c r="C27" i="2"/>
  <c r="C26" i="2"/>
  <c r="G10" i="2"/>
  <c r="K10" i="2" s="1"/>
  <c r="H40" i="4" l="1"/>
  <c r="I40" i="4" s="1"/>
  <c r="C44" i="4"/>
  <c r="B11" i="2"/>
  <c r="C11" i="2" s="1"/>
  <c r="K2" i="2"/>
  <c r="K3" i="2"/>
  <c r="K4" i="2"/>
  <c r="C45" i="4" l="1"/>
  <c r="J40" i="4"/>
  <c r="D42" i="4" s="1"/>
  <c r="D11" i="2"/>
  <c r="F11" i="2" s="1"/>
  <c r="E11" i="2"/>
  <c r="G11" i="2" s="1"/>
  <c r="C24" i="2"/>
  <c r="C25" i="2"/>
  <c r="C29" i="2"/>
  <c r="C30" i="2"/>
  <c r="C31" i="2"/>
  <c r="E41" i="4" l="1"/>
  <c r="C46" i="4"/>
  <c r="C23" i="2"/>
  <c r="B20" i="2"/>
  <c r="B15" i="2"/>
  <c r="B16" i="2"/>
  <c r="B17" i="2"/>
  <c r="B18" i="2"/>
  <c r="B19" i="2"/>
  <c r="B14" i="2"/>
  <c r="H2" i="2"/>
  <c r="G41" i="4" l="1"/>
  <c r="F41" i="4"/>
  <c r="C47" i="4"/>
  <c r="K5" i="2"/>
  <c r="J5" i="2"/>
  <c r="H1" i="2"/>
  <c r="E3" i="3"/>
  <c r="E4" i="3"/>
  <c r="E5" i="3"/>
  <c r="E6" i="3"/>
  <c r="E7" i="3"/>
  <c r="E8" i="3"/>
  <c r="E2" i="3"/>
  <c r="D3" i="3"/>
  <c r="D4" i="3"/>
  <c r="D5" i="3"/>
  <c r="D6" i="3"/>
  <c r="D7" i="3"/>
  <c r="D8" i="3"/>
  <c r="D2" i="3"/>
  <c r="H41" i="4" l="1"/>
  <c r="I41" i="4" s="1"/>
  <c r="J41" i="4" s="1"/>
  <c r="C48" i="4"/>
  <c r="D4" i="4"/>
  <c r="B7" i="2"/>
  <c r="C7" i="2" s="1"/>
  <c r="E7" i="2" s="1"/>
  <c r="G7" i="2" s="1"/>
  <c r="G3" i="2"/>
  <c r="B3" i="2"/>
  <c r="C3" i="2" s="1"/>
  <c r="D3" i="2" s="1"/>
  <c r="F3" i="2" s="1"/>
  <c r="E42" i="4" l="1"/>
  <c r="D43" i="4"/>
  <c r="F42" i="4"/>
  <c r="G42" i="4"/>
  <c r="C49" i="4"/>
  <c r="E4" i="4"/>
  <c r="G4" i="4" s="1"/>
  <c r="D7" i="2"/>
  <c r="F7" i="2" s="1"/>
  <c r="N4" i="1"/>
  <c r="O4" i="1"/>
  <c r="P4" i="1"/>
  <c r="Q4" i="1"/>
  <c r="R4" i="1"/>
  <c r="S4" i="1"/>
  <c r="H42" i="4" l="1"/>
  <c r="I42" i="4" s="1"/>
  <c r="J42" i="4" s="1"/>
  <c r="C50" i="4"/>
  <c r="F4" i="4"/>
  <c r="H4" i="4" s="1"/>
  <c r="I4" i="4" s="1"/>
  <c r="J4" i="4" s="1"/>
  <c r="D5" i="4" s="1"/>
  <c r="E5" i="4" s="1"/>
  <c r="E4" i="1"/>
  <c r="F4" i="1"/>
  <c r="G4" i="1"/>
  <c r="H4" i="1"/>
  <c r="I4" i="1"/>
  <c r="J4" i="1"/>
  <c r="K4" i="1"/>
  <c r="L4" i="1"/>
  <c r="M4" i="1"/>
  <c r="D4" i="1"/>
  <c r="X10" i="1"/>
  <c r="Y10" i="1"/>
  <c r="W10" i="1"/>
  <c r="U8" i="1"/>
  <c r="U9" i="1"/>
  <c r="U7" i="1"/>
  <c r="U12" i="1"/>
  <c r="U13" i="1"/>
  <c r="U11" i="1"/>
  <c r="X14" i="1"/>
  <c r="Y14" i="1"/>
  <c r="W14" i="1"/>
  <c r="AA12" i="1"/>
  <c r="AA13" i="1"/>
  <c r="AA11" i="1"/>
  <c r="AA8" i="1"/>
  <c r="AA9" i="1"/>
  <c r="AA7" i="1"/>
  <c r="Y6" i="1"/>
  <c r="X6" i="1"/>
  <c r="W6" i="1"/>
  <c r="E43" i="4" l="1"/>
  <c r="F43" i="4" s="1"/>
  <c r="D44" i="4"/>
  <c r="G43" i="4"/>
  <c r="C51" i="4"/>
  <c r="F5" i="4"/>
  <c r="G5" i="4"/>
  <c r="H5" i="4" s="1"/>
  <c r="I5" i="4" s="1"/>
  <c r="J5" i="4" s="1"/>
  <c r="H43" i="4" l="1"/>
  <c r="I43" i="4" s="1"/>
  <c r="J43" i="4" s="1"/>
  <c r="D45" i="4" s="1"/>
  <c r="C52" i="4"/>
  <c r="D6" i="4"/>
  <c r="E6" i="4" s="1"/>
  <c r="G6" i="4" s="1"/>
  <c r="E44" i="4" l="1"/>
  <c r="F44" i="4" s="1"/>
  <c r="C53" i="4"/>
  <c r="F6" i="4"/>
  <c r="G44" i="4" l="1"/>
  <c r="H44" i="4" s="1"/>
  <c r="I44" i="4" s="1"/>
  <c r="C54" i="4"/>
  <c r="H6" i="4"/>
  <c r="I6" i="4" s="1"/>
  <c r="J6" i="4" s="1"/>
  <c r="C55" i="4" l="1"/>
  <c r="J44" i="4"/>
  <c r="D46" i="4" s="1"/>
  <c r="D7" i="4"/>
  <c r="E7" i="4" s="1"/>
  <c r="G7" i="4" s="1"/>
  <c r="E45" i="4" l="1"/>
  <c r="C56" i="4"/>
  <c r="F7" i="4"/>
  <c r="H7" i="4" s="1"/>
  <c r="I7" i="4" s="1"/>
  <c r="J7" i="4" s="1"/>
  <c r="G45" i="4" l="1"/>
  <c r="F45" i="4"/>
  <c r="C57" i="4"/>
  <c r="D8" i="4"/>
  <c r="E8" i="4" s="1"/>
  <c r="G8" i="4" s="1"/>
  <c r="H45" i="4" l="1"/>
  <c r="I45" i="4" s="1"/>
  <c r="J45" i="4" s="1"/>
  <c r="D47" i="4" s="1"/>
  <c r="C58" i="4"/>
  <c r="F8" i="4"/>
  <c r="E46" i="4" l="1"/>
  <c r="C59" i="4"/>
  <c r="H8" i="4"/>
  <c r="I8" i="4" s="1"/>
  <c r="J8" i="4" s="1"/>
  <c r="D9" i="4" s="1"/>
  <c r="E9" i="4" s="1"/>
  <c r="G9" i="4" s="1"/>
  <c r="G46" i="4" l="1"/>
  <c r="F46" i="4"/>
  <c r="C60" i="4"/>
  <c r="F9" i="4"/>
  <c r="H46" i="4" l="1"/>
  <c r="I46" i="4" s="1"/>
  <c r="J46" i="4" s="1"/>
  <c r="C61" i="4"/>
  <c r="H9" i="4"/>
  <c r="I9" i="4" s="1"/>
  <c r="E47" i="4" l="1"/>
  <c r="D48" i="4"/>
  <c r="G47" i="4"/>
  <c r="F47" i="4"/>
  <c r="C62" i="4"/>
  <c r="J9" i="4"/>
  <c r="D10" i="4" s="1"/>
  <c r="E10" i="4" s="1"/>
  <c r="G10" i="4" s="1"/>
  <c r="H47" i="4" l="1"/>
  <c r="I47" i="4" s="1"/>
  <c r="J47" i="4" s="1"/>
  <c r="D49" i="4" s="1"/>
  <c r="C63" i="4"/>
  <c r="F10" i="4"/>
  <c r="E48" i="4" l="1"/>
  <c r="C64" i="4"/>
  <c r="H10" i="4"/>
  <c r="I10" i="4" s="1"/>
  <c r="J10" i="4" s="1"/>
  <c r="D11" i="4" s="1"/>
  <c r="E11" i="4" s="1"/>
  <c r="G48" i="4" l="1"/>
  <c r="F48" i="4"/>
  <c r="C65" i="4"/>
  <c r="F11" i="4"/>
  <c r="G11" i="4"/>
  <c r="H48" i="4" l="1"/>
  <c r="I48" i="4" s="1"/>
  <c r="J48" i="4" s="1"/>
  <c r="D50" i="4" s="1"/>
  <c r="C66" i="4"/>
  <c r="H11" i="4"/>
  <c r="I11" i="4" s="1"/>
  <c r="J11" i="4" s="1"/>
  <c r="D12" i="4" s="1"/>
  <c r="E12" i="4" s="1"/>
  <c r="G12" i="4" s="1"/>
  <c r="E49" i="4" l="1"/>
  <c r="F49" i="4" s="1"/>
  <c r="C67" i="4"/>
  <c r="F12" i="4"/>
  <c r="H12" i="4" s="1"/>
  <c r="I12" i="4" s="1"/>
  <c r="G49" i="4" l="1"/>
  <c r="H49" i="4" s="1"/>
  <c r="I49" i="4" s="1"/>
  <c r="C68" i="4"/>
  <c r="J12" i="4"/>
  <c r="D13" i="4" s="1"/>
  <c r="E13" i="4" s="1"/>
  <c r="G13" i="4" s="1"/>
  <c r="J49" i="4" l="1"/>
  <c r="D51" i="4" s="1"/>
  <c r="C69" i="4"/>
  <c r="F13" i="4"/>
  <c r="E50" i="4" l="1"/>
  <c r="C70" i="4"/>
  <c r="H13" i="4"/>
  <c r="I13" i="4" s="1"/>
  <c r="G50" i="4" l="1"/>
  <c r="F50" i="4"/>
  <c r="C71" i="4"/>
  <c r="J13" i="4"/>
  <c r="D14" i="4" s="1"/>
  <c r="E14" i="4" s="1"/>
  <c r="G14" i="4" s="1"/>
  <c r="H50" i="4" l="1"/>
  <c r="I50" i="4" s="1"/>
  <c r="J50" i="4" s="1"/>
  <c r="C72" i="4"/>
  <c r="F14" i="4"/>
  <c r="E51" i="4" l="1"/>
  <c r="D52" i="4"/>
  <c r="G51" i="4"/>
  <c r="F51" i="4"/>
  <c r="C73" i="4"/>
  <c r="H14" i="4"/>
  <c r="I14" i="4" s="1"/>
  <c r="J14" i="4" s="1"/>
  <c r="D15" i="4" s="1"/>
  <c r="E15" i="4" s="1"/>
  <c r="H51" i="4" l="1"/>
  <c r="I51" i="4" s="1"/>
  <c r="J51" i="4" s="1"/>
  <c r="C74" i="4"/>
  <c r="F15" i="4"/>
  <c r="G15" i="4"/>
  <c r="E52" i="4" l="1"/>
  <c r="F52" i="4" s="1"/>
  <c r="D53" i="4"/>
  <c r="G52" i="4"/>
  <c r="H52" i="4" s="1"/>
  <c r="I52" i="4" s="1"/>
  <c r="J52" i="4" s="1"/>
  <c r="D54" i="4" s="1"/>
  <c r="C75" i="4"/>
  <c r="H15" i="4"/>
  <c r="I15" i="4" s="1"/>
  <c r="J15" i="4" s="1"/>
  <c r="D16" i="4" s="1"/>
  <c r="E16" i="4" s="1"/>
  <c r="G16" i="4" s="1"/>
  <c r="E53" i="4" l="1"/>
  <c r="C76" i="4"/>
  <c r="F16" i="4"/>
  <c r="H16" i="4" s="1"/>
  <c r="I16" i="4" s="1"/>
  <c r="G53" i="4" l="1"/>
  <c r="F53" i="4"/>
  <c r="J16" i="4"/>
  <c r="D17" i="4" s="1"/>
  <c r="E17" i="4" s="1"/>
  <c r="G17" i="4" s="1"/>
  <c r="H53" i="4" l="1"/>
  <c r="I53" i="4" s="1"/>
  <c r="J53" i="4" s="1"/>
  <c r="D55" i="4" s="1"/>
  <c r="F17" i="4"/>
  <c r="E54" i="4" l="1"/>
  <c r="F54" i="4" s="1"/>
  <c r="H17" i="4"/>
  <c r="I17" i="4" s="1"/>
  <c r="G54" i="4" l="1"/>
  <c r="H54" i="4" s="1"/>
  <c r="I54" i="4" s="1"/>
  <c r="J54" i="4" s="1"/>
  <c r="D56" i="4" s="1"/>
  <c r="J17" i="4"/>
  <c r="D18" i="4" s="1"/>
  <c r="E18" i="4" s="1"/>
  <c r="G18" i="4" s="1"/>
  <c r="E55" i="4" l="1"/>
  <c r="F55" i="4" s="1"/>
  <c r="F18" i="4"/>
  <c r="G55" i="4" l="1"/>
  <c r="H55" i="4" s="1"/>
  <c r="I55" i="4" s="1"/>
  <c r="H18" i="4"/>
  <c r="I18" i="4" s="1"/>
  <c r="J55" i="4" l="1"/>
  <c r="D57" i="4" s="1"/>
  <c r="J18" i="4"/>
  <c r="D19" i="4" s="1"/>
  <c r="E19" i="4" s="1"/>
  <c r="G19" i="4" s="1"/>
  <c r="E56" i="4" l="1"/>
  <c r="F56" i="4" s="1"/>
  <c r="F19" i="4"/>
  <c r="G56" i="4" l="1"/>
  <c r="H56" i="4" s="1"/>
  <c r="I56" i="4" s="1"/>
  <c r="J56" i="4" s="1"/>
  <c r="D58" i="4" s="1"/>
  <c r="H19" i="4"/>
  <c r="I19" i="4" s="1"/>
  <c r="J19" i="4" s="1"/>
  <c r="D20" i="4" s="1"/>
  <c r="E20" i="4" s="1"/>
  <c r="G20" i="4" s="1"/>
  <c r="E57" i="4" l="1"/>
  <c r="F20" i="4"/>
  <c r="G57" i="4" l="1"/>
  <c r="F57" i="4"/>
  <c r="H20" i="4"/>
  <c r="I20" i="4" s="1"/>
  <c r="H57" i="4" l="1"/>
  <c r="I57" i="4" s="1"/>
  <c r="J57" i="4" s="1"/>
  <c r="D59" i="4" s="1"/>
  <c r="J20" i="4"/>
  <c r="D21" i="4" s="1"/>
  <c r="E21" i="4" s="1"/>
  <c r="G21" i="4" s="1"/>
  <c r="E58" i="4" l="1"/>
  <c r="F58" i="4" s="1"/>
  <c r="F21" i="4"/>
  <c r="G58" i="4" l="1"/>
  <c r="H58" i="4" s="1"/>
  <c r="I58" i="4" s="1"/>
  <c r="J58" i="4" s="1"/>
  <c r="D60" i="4" s="1"/>
  <c r="H21" i="4"/>
  <c r="I21" i="4" s="1"/>
  <c r="J21" i="4" s="1"/>
  <c r="D22" i="4" s="1"/>
  <c r="E22" i="4" s="1"/>
  <c r="G22" i="4" s="1"/>
  <c r="E59" i="4" l="1"/>
  <c r="F59" i="4" s="1"/>
  <c r="F22" i="4"/>
  <c r="G59" i="4" l="1"/>
  <c r="H59" i="4" s="1"/>
  <c r="I59" i="4" s="1"/>
  <c r="H22" i="4"/>
  <c r="I22" i="4" s="1"/>
  <c r="J59" i="4" l="1"/>
  <c r="D61" i="4" s="1"/>
  <c r="J22" i="4"/>
  <c r="D23" i="4" s="1"/>
  <c r="E23" i="4" s="1"/>
  <c r="G23" i="4" s="1"/>
  <c r="E60" i="4" l="1"/>
  <c r="F60" i="4" s="1"/>
  <c r="F23" i="4"/>
  <c r="G60" i="4" l="1"/>
  <c r="H60" i="4" s="1"/>
  <c r="I60" i="4" s="1"/>
  <c r="J60" i="4" s="1"/>
  <c r="D62" i="4" s="1"/>
  <c r="H23" i="4"/>
  <c r="I23" i="4" s="1"/>
  <c r="J23" i="4" s="1"/>
  <c r="D24" i="4" s="1"/>
  <c r="E24" i="4" s="1"/>
  <c r="G24" i="4" s="1"/>
  <c r="E61" i="4" l="1"/>
  <c r="F24" i="4"/>
  <c r="G61" i="4" l="1"/>
  <c r="F61" i="4"/>
  <c r="H24" i="4"/>
  <c r="I24" i="4" s="1"/>
  <c r="H61" i="4" l="1"/>
  <c r="I61" i="4" s="1"/>
  <c r="J61" i="4" s="1"/>
  <c r="D63" i="4" s="1"/>
  <c r="J24" i="4"/>
  <c r="D25" i="4" s="1"/>
  <c r="E25" i="4" s="1"/>
  <c r="G25" i="4" s="1"/>
  <c r="E62" i="4" l="1"/>
  <c r="F62" i="4" s="1"/>
  <c r="F25" i="4"/>
  <c r="G62" i="4" l="1"/>
  <c r="H62" i="4" s="1"/>
  <c r="I62" i="4" s="1"/>
  <c r="J62" i="4" s="1"/>
  <c r="D64" i="4" s="1"/>
  <c r="H25" i="4"/>
  <c r="I25" i="4" s="1"/>
  <c r="J25" i="4" s="1"/>
  <c r="D26" i="4" s="1"/>
  <c r="E26" i="4" s="1"/>
  <c r="G26" i="4" s="1"/>
  <c r="E63" i="4" l="1"/>
  <c r="F26" i="4"/>
  <c r="G63" i="4" l="1"/>
  <c r="F63" i="4"/>
  <c r="H26" i="4"/>
  <c r="I26" i="4" s="1"/>
  <c r="H63" i="4" l="1"/>
  <c r="I63" i="4" s="1"/>
  <c r="J63" i="4" s="1"/>
  <c r="D65" i="4" s="1"/>
  <c r="J26" i="4"/>
  <c r="D27" i="4" s="1"/>
  <c r="E27" i="4" s="1"/>
  <c r="G27" i="4" s="1"/>
  <c r="E64" i="4" l="1"/>
  <c r="F64" i="4" s="1"/>
  <c r="F27" i="4"/>
  <c r="G64" i="4" l="1"/>
  <c r="H64" i="4" s="1"/>
  <c r="I64" i="4" s="1"/>
  <c r="J64" i="4" s="1"/>
  <c r="D66" i="4" s="1"/>
  <c r="H27" i="4"/>
  <c r="I27" i="4" s="1"/>
  <c r="J27" i="4" s="1"/>
  <c r="D28" i="4" s="1"/>
  <c r="E28" i="4" s="1"/>
  <c r="G28" i="4" s="1"/>
  <c r="E65" i="4" l="1"/>
  <c r="F28" i="4"/>
  <c r="G65" i="4" l="1"/>
  <c r="F65" i="4"/>
  <c r="H28" i="4"/>
  <c r="I28" i="4" s="1"/>
  <c r="H65" i="4" l="1"/>
  <c r="I65" i="4" s="1"/>
  <c r="J65" i="4" s="1"/>
  <c r="D67" i="4" s="1"/>
  <c r="J28" i="4"/>
  <c r="D29" i="4" s="1"/>
  <c r="E29" i="4" s="1"/>
  <c r="G29" i="4" s="1"/>
  <c r="E66" i="4" l="1"/>
  <c r="F66" i="4" s="1"/>
  <c r="F29" i="4"/>
  <c r="G66" i="4" l="1"/>
  <c r="H66" i="4" s="1"/>
  <c r="I66" i="4" s="1"/>
  <c r="J66" i="4" s="1"/>
  <c r="D68" i="4" s="1"/>
  <c r="H29" i="4"/>
  <c r="I29" i="4" s="1"/>
  <c r="J29" i="4" s="1"/>
  <c r="D30" i="4" s="1"/>
  <c r="E30" i="4" s="1"/>
  <c r="G30" i="4" s="1"/>
  <c r="E67" i="4" l="1"/>
  <c r="F30" i="4"/>
  <c r="G67" i="4" l="1"/>
  <c r="F67" i="4"/>
  <c r="H30" i="4"/>
  <c r="I30" i="4" s="1"/>
  <c r="H67" i="4" l="1"/>
  <c r="I67" i="4" s="1"/>
  <c r="J67" i="4" s="1"/>
  <c r="D69" i="4" s="1"/>
  <c r="J30" i="4"/>
  <c r="D31" i="4" s="1"/>
  <c r="E31" i="4" s="1"/>
  <c r="G31" i="4" s="1"/>
  <c r="E68" i="4" l="1"/>
  <c r="F68" i="4" s="1"/>
  <c r="F31" i="4"/>
  <c r="G68" i="4" l="1"/>
  <c r="H68" i="4" s="1"/>
  <c r="I68" i="4" s="1"/>
  <c r="J68" i="4" s="1"/>
  <c r="D70" i="4" s="1"/>
  <c r="H31" i="4"/>
  <c r="I31" i="4" s="1"/>
  <c r="J31" i="4" s="1"/>
  <c r="D32" i="4" s="1"/>
  <c r="E32" i="4" s="1"/>
  <c r="G32" i="4" s="1"/>
  <c r="E69" i="4" l="1"/>
  <c r="F32" i="4"/>
  <c r="G69" i="4" l="1"/>
  <c r="F69" i="4"/>
  <c r="H32" i="4"/>
  <c r="I32" i="4" s="1"/>
  <c r="H69" i="4" l="1"/>
  <c r="I69" i="4" s="1"/>
  <c r="J69" i="4" s="1"/>
  <c r="D71" i="4" s="1"/>
  <c r="J32" i="4"/>
  <c r="D33" i="4" s="1"/>
  <c r="E33" i="4" s="1"/>
  <c r="G33" i="4" s="1"/>
  <c r="E70" i="4" l="1"/>
  <c r="F70" i="4" s="1"/>
  <c r="F33" i="4"/>
  <c r="G70" i="4" l="1"/>
  <c r="H70" i="4" s="1"/>
  <c r="I70" i="4" s="1"/>
  <c r="J70" i="4" s="1"/>
  <c r="D72" i="4" s="1"/>
  <c r="H33" i="4"/>
  <c r="I33" i="4" s="1"/>
  <c r="E71" i="4" l="1"/>
  <c r="J33" i="4"/>
  <c r="G71" i="4" l="1"/>
  <c r="F71" i="4"/>
  <c r="H71" i="4" l="1"/>
  <c r="I71" i="4" s="1"/>
  <c r="J71" i="4" s="1"/>
  <c r="D73" i="4" s="1"/>
  <c r="E72" i="4" l="1"/>
  <c r="F72" i="4" s="1"/>
  <c r="G72" i="4" l="1"/>
  <c r="H72" i="4" s="1"/>
  <c r="I72" i="4" s="1"/>
  <c r="J72" i="4" s="1"/>
  <c r="D74" i="4" s="1"/>
  <c r="E73" i="4" l="1"/>
  <c r="G73" i="4" l="1"/>
  <c r="F73" i="4"/>
  <c r="H73" i="4" l="1"/>
  <c r="I73" i="4" s="1"/>
  <c r="J73" i="4" s="1"/>
  <c r="D75" i="4" s="1"/>
  <c r="E74" i="4" l="1"/>
  <c r="F74" i="4" s="1"/>
  <c r="G74" i="4" l="1"/>
  <c r="H74" i="4" s="1"/>
  <c r="I74" i="4" s="1"/>
  <c r="J74" i="4" s="1"/>
  <c r="D76" i="4" s="1"/>
  <c r="E75" i="4" l="1"/>
  <c r="G75" i="4" l="1"/>
  <c r="F75" i="4"/>
  <c r="H75" i="4" l="1"/>
  <c r="I75" i="4" s="1"/>
  <c r="J75" i="4" s="1"/>
  <c r="E76" i="4" l="1"/>
  <c r="G76" i="4" l="1"/>
  <c r="F76" i="4"/>
  <c r="H76" i="4" l="1"/>
  <c r="I76" i="4" s="1"/>
  <c r="J76" i="4" s="1"/>
</calcChain>
</file>

<file path=xl/comments1.xml><?xml version="1.0" encoding="utf-8"?>
<comments xmlns="http://schemas.openxmlformats.org/spreadsheetml/2006/main">
  <authors>
    <author>Tamás</author>
  </authors>
  <commentList>
    <comment ref="D41" authorId="0">
      <text>
        <r>
          <rPr>
            <b/>
            <sz val="8"/>
            <color indexed="81"/>
            <rFont val="Tahoma"/>
            <charset val="1"/>
          </rPr>
          <t>Tamás:</t>
        </r>
        <r>
          <rPr>
            <sz val="8"/>
            <color indexed="81"/>
            <rFont val="Tahoma"/>
            <charset val="1"/>
          </rPr>
          <t xml:space="preserve">
Itt egyel arrébb számol.</t>
        </r>
      </text>
    </comment>
  </commentList>
</comments>
</file>

<file path=xl/sharedStrings.xml><?xml version="1.0" encoding="utf-8"?>
<sst xmlns="http://schemas.openxmlformats.org/spreadsheetml/2006/main" count="124" uniqueCount="92">
  <si>
    <t>Motor fordulaszám szabályozás</t>
  </si>
  <si>
    <t>PIC16F1513</t>
  </si>
  <si>
    <t>Kijelző</t>
  </si>
  <si>
    <t>a</t>
  </si>
  <si>
    <t>b</t>
  </si>
  <si>
    <t>c</t>
  </si>
  <si>
    <t>d</t>
  </si>
  <si>
    <t>e</t>
  </si>
  <si>
    <t>g</t>
  </si>
  <si>
    <t>f</t>
  </si>
  <si>
    <t>Dp.</t>
  </si>
  <si>
    <t>Kp.</t>
  </si>
  <si>
    <t>Fp.</t>
  </si>
  <si>
    <t>RB5</t>
  </si>
  <si>
    <t>RB3</t>
  </si>
  <si>
    <t>RB6</t>
  </si>
  <si>
    <t>RB2</t>
  </si>
  <si>
    <t>RB1</t>
  </si>
  <si>
    <t>RB7</t>
  </si>
  <si>
    <t>RB4</t>
  </si>
  <si>
    <t>RB0</t>
  </si>
  <si>
    <t>RC0</t>
  </si>
  <si>
    <t>RA4</t>
  </si>
  <si>
    <t>DIGIT1</t>
  </si>
  <si>
    <t>DIGIT2</t>
  </si>
  <si>
    <t>DIGIT3</t>
  </si>
  <si>
    <t>DIGIT4</t>
  </si>
  <si>
    <t>RC6</t>
  </si>
  <si>
    <t>RC7</t>
  </si>
  <si>
    <t>RC4</t>
  </si>
  <si>
    <t>RC5</t>
  </si>
  <si>
    <t>Freki bemenet</t>
  </si>
  <si>
    <t>RC2</t>
  </si>
  <si>
    <t>Kapcsoló bemenet</t>
  </si>
  <si>
    <t>RC3</t>
  </si>
  <si>
    <t>PWM kimenet</t>
  </si>
  <si>
    <t>RC1</t>
  </si>
  <si>
    <t>Poti bemenet</t>
  </si>
  <si>
    <t>RA0</t>
  </si>
  <si>
    <t>A kimenet</t>
  </si>
  <si>
    <t>RA1</t>
  </si>
  <si>
    <t>B kimenet</t>
  </si>
  <si>
    <t>RA2</t>
  </si>
  <si>
    <t>Üres</t>
  </si>
  <si>
    <t>RA3</t>
  </si>
  <si>
    <t>A</t>
  </si>
  <si>
    <t>space</t>
  </si>
  <si>
    <t>CCP2</t>
  </si>
  <si>
    <t>PWM mód</t>
  </si>
  <si>
    <t>CCP1</t>
  </si>
  <si>
    <t>Capture mód</t>
  </si>
  <si>
    <t>Analóg be</t>
  </si>
  <si>
    <t>Órajel</t>
  </si>
  <si>
    <t>Utasítás</t>
  </si>
  <si>
    <t>Számláló us</t>
  </si>
  <si>
    <t>Érték</t>
  </si>
  <si>
    <t>3D0900</t>
  </si>
  <si>
    <t>Mért Hz</t>
  </si>
  <si>
    <t>Pic mutat</t>
  </si>
  <si>
    <t>rpm</t>
  </si>
  <si>
    <t>AD</t>
  </si>
  <si>
    <t>Hiba</t>
  </si>
  <si>
    <t>ms</t>
  </si>
  <si>
    <t>Fordulat</t>
  </si>
  <si>
    <t>eredmény</t>
  </si>
  <si>
    <t>min</t>
  </si>
  <si>
    <t>max</t>
  </si>
  <si>
    <t>tápról</t>
  </si>
  <si>
    <t>KTSTATUS</t>
  </si>
  <si>
    <t>Idő túlcsordulás (kb 4s)</t>
  </si>
  <si>
    <t>Két beállítás között volt-e mérés</t>
  </si>
  <si>
    <t>x</t>
  </si>
  <si>
    <t>Kapcsoló állapot</t>
  </si>
  <si>
    <t>30 osztás/fordulat</t>
  </si>
  <si>
    <t>Érték rpm</t>
  </si>
  <si>
    <t>Hex.</t>
  </si>
  <si>
    <t>1 nincs szabályozás, 0 van</t>
  </si>
  <si>
    <t>Csak PWM és mérés (1)/szabályozás(0)</t>
  </si>
  <si>
    <t>opto</t>
  </si>
  <si>
    <t>tacho</t>
  </si>
  <si>
    <t>Opto 30 osztás 16 minta</t>
  </si>
  <si>
    <t>Eltérés %</t>
  </si>
  <si>
    <t>PWM</t>
  </si>
  <si>
    <t>P</t>
  </si>
  <si>
    <t>I</t>
  </si>
  <si>
    <t>U</t>
  </si>
  <si>
    <t>1 minta</t>
  </si>
  <si>
    <t>4 minta</t>
  </si>
  <si>
    <t>16 minta</t>
  </si>
  <si>
    <t>CCP</t>
  </si>
  <si>
    <t>Opto 30 osztás 4 minta</t>
  </si>
  <si>
    <t>Opto 30 osztás 1 minta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</si>
</sst>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0" fillId="4" borderId="0" xfId="0" applyFill="1"/>
    <xf numFmtId="2" fontId="0" fillId="4" borderId="0" xfId="0" applyNumberFormat="1" applyFill="1"/>
    <xf numFmtId="2" fontId="0" fillId="3" borderId="0" xfId="0" applyNumberFormat="1" applyFill="1"/>
    <xf numFmtId="0" fontId="0" fillId="0" borderId="0" xfId="0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PI!$D$3:$D$17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1124</c:v>
                </c:pt>
                <c:pt idx="3">
                  <c:v>1744</c:v>
                </c:pt>
                <c:pt idx="4">
                  <c:v>1944</c:v>
                </c:pt>
                <c:pt idx="5">
                  <c:v>1992</c:v>
                </c:pt>
                <c:pt idx="6">
                  <c:v>2000</c:v>
                </c:pt>
                <c:pt idx="7">
                  <c:v>2000</c:v>
                </c:pt>
                <c:pt idx="8">
                  <c:v>2000</c:v>
                </c:pt>
                <c:pt idx="9">
                  <c:v>2000</c:v>
                </c:pt>
                <c:pt idx="10">
                  <c:v>2000</c:v>
                </c:pt>
                <c:pt idx="11">
                  <c:v>2000</c:v>
                </c:pt>
                <c:pt idx="12">
                  <c:v>2000</c:v>
                </c:pt>
                <c:pt idx="13">
                  <c:v>2000</c:v>
                </c:pt>
                <c:pt idx="14">
                  <c:v>2000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267456"/>
        <c:axId val="139281536"/>
      </c:lineChart>
      <c:catAx>
        <c:axId val="139267456"/>
        <c:scaling>
          <c:orientation val="minMax"/>
        </c:scaling>
        <c:delete val="0"/>
        <c:axPos val="b"/>
        <c:majorTickMark val="out"/>
        <c:minorTickMark val="none"/>
        <c:tickLblPos val="nextTo"/>
        <c:crossAx val="139281536"/>
        <c:crosses val="autoZero"/>
        <c:auto val="1"/>
        <c:lblAlgn val="ctr"/>
        <c:lblOffset val="100"/>
        <c:noMultiLvlLbl val="0"/>
      </c:catAx>
      <c:valAx>
        <c:axId val="1392815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9267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PI!$D$39:$D$76</c:f>
              <c:numCache>
                <c:formatCode>General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1124</c:v>
                </c:pt>
                <c:pt idx="4">
                  <c:v>2376</c:v>
                </c:pt>
                <c:pt idx="5">
                  <c:v>2992</c:v>
                </c:pt>
                <c:pt idx="6">
                  <c:v>2836</c:v>
                </c:pt>
                <c:pt idx="7">
                  <c:v>2256</c:v>
                </c:pt>
                <c:pt idx="8">
                  <c:v>1724</c:v>
                </c:pt>
                <c:pt idx="9">
                  <c:v>1528</c:v>
                </c:pt>
                <c:pt idx="10">
                  <c:v>1664</c:v>
                </c:pt>
                <c:pt idx="11">
                  <c:v>1948</c:v>
                </c:pt>
                <c:pt idx="12">
                  <c:v>2168</c:v>
                </c:pt>
                <c:pt idx="13">
                  <c:v>2216</c:v>
                </c:pt>
                <c:pt idx="14">
                  <c:v>2124</c:v>
                </c:pt>
                <c:pt idx="15">
                  <c:v>1992</c:v>
                </c:pt>
                <c:pt idx="16">
                  <c:v>1908</c:v>
                </c:pt>
                <c:pt idx="17">
                  <c:v>1904</c:v>
                </c:pt>
                <c:pt idx="18">
                  <c:v>1960</c:v>
                </c:pt>
                <c:pt idx="19">
                  <c:v>2020</c:v>
                </c:pt>
                <c:pt idx="20">
                  <c:v>2048</c:v>
                </c:pt>
                <c:pt idx="21">
                  <c:v>2040</c:v>
                </c:pt>
                <c:pt idx="22">
                  <c:v>2012</c:v>
                </c:pt>
                <c:pt idx="23">
                  <c:v>1984</c:v>
                </c:pt>
                <c:pt idx="24">
                  <c:v>1976</c:v>
                </c:pt>
                <c:pt idx="25">
                  <c:v>1984</c:v>
                </c:pt>
                <c:pt idx="26">
                  <c:v>2000</c:v>
                </c:pt>
                <c:pt idx="27">
                  <c:v>2008</c:v>
                </c:pt>
                <c:pt idx="28">
                  <c:v>2012</c:v>
                </c:pt>
                <c:pt idx="29">
                  <c:v>2004</c:v>
                </c:pt>
                <c:pt idx="30">
                  <c:v>1996</c:v>
                </c:pt>
                <c:pt idx="31">
                  <c:v>1996</c:v>
                </c:pt>
                <c:pt idx="32">
                  <c:v>1996</c:v>
                </c:pt>
                <c:pt idx="33">
                  <c:v>2000</c:v>
                </c:pt>
                <c:pt idx="34">
                  <c:v>2000</c:v>
                </c:pt>
                <c:pt idx="35">
                  <c:v>2000</c:v>
                </c:pt>
                <c:pt idx="36">
                  <c:v>2000</c:v>
                </c:pt>
                <c:pt idx="37">
                  <c:v>2000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309824"/>
        <c:axId val="139311360"/>
      </c:lineChart>
      <c:catAx>
        <c:axId val="139309824"/>
        <c:scaling>
          <c:orientation val="minMax"/>
        </c:scaling>
        <c:delete val="0"/>
        <c:axPos val="b"/>
        <c:majorTickMark val="out"/>
        <c:minorTickMark val="none"/>
        <c:tickLblPos val="nextTo"/>
        <c:crossAx val="139311360"/>
        <c:crosses val="autoZero"/>
        <c:auto val="1"/>
        <c:lblAlgn val="ctr"/>
        <c:lblOffset val="100"/>
        <c:noMultiLvlLbl val="0"/>
      </c:catAx>
      <c:valAx>
        <c:axId val="1393113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93098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206566</xdr:colOff>
      <xdr:row>20</xdr:row>
      <xdr:rowOff>9524</xdr:rowOff>
    </xdr:from>
    <xdr:to>
      <xdr:col>32</xdr:col>
      <xdr:colOff>568833</xdr:colOff>
      <xdr:row>31</xdr:row>
      <xdr:rowOff>171449</xdr:rowOff>
    </xdr:to>
    <xdr:pic>
      <xdr:nvPicPr>
        <xdr:cNvPr id="2" name="Kép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8716" y="3867149"/>
          <a:ext cx="5210492" cy="2257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161924</xdr:colOff>
      <xdr:row>1</xdr:row>
      <xdr:rowOff>61911</xdr:rowOff>
    </xdr:from>
    <xdr:to>
      <xdr:col>22</xdr:col>
      <xdr:colOff>371475</xdr:colOff>
      <xdr:row>31</xdr:row>
      <xdr:rowOff>152400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9525</xdr:colOff>
      <xdr:row>38</xdr:row>
      <xdr:rowOff>14287</xdr:rowOff>
    </xdr:from>
    <xdr:to>
      <xdr:col>25</xdr:col>
      <xdr:colOff>85725</xdr:colOff>
      <xdr:row>68</xdr:row>
      <xdr:rowOff>123825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topLeftCell="A7" workbookViewId="0">
      <selection activeCell="A37" sqref="A37"/>
    </sheetView>
  </sheetViews>
  <sheetFormatPr defaultRowHeight="15" x14ac:dyDescent="0.25"/>
  <cols>
    <col min="1" max="1" width="9.7109375" customWidth="1"/>
    <col min="4" max="18" width="5" customWidth="1"/>
    <col min="21" max="21" width="3.140625" customWidth="1"/>
    <col min="22" max="22" width="1.140625" customWidth="1"/>
    <col min="23" max="25" width="3.140625" customWidth="1"/>
    <col min="26" max="26" width="1" customWidth="1"/>
    <col min="27" max="27" width="3.140625" customWidth="1"/>
  </cols>
  <sheetData>
    <row r="1" spans="1:27" ht="18.75" x14ac:dyDescent="0.3">
      <c r="A1" s="1" t="s">
        <v>0</v>
      </c>
    </row>
    <row r="3" spans="1:27" x14ac:dyDescent="0.25">
      <c r="A3" t="s">
        <v>1</v>
      </c>
      <c r="U3" s="3"/>
    </row>
    <row r="4" spans="1:27" x14ac:dyDescent="0.25">
      <c r="D4" t="str">
        <f>DEC2HEX(D13+D10*2+D9*4+D7*8+D12*16+D6*32+D8*64+D11*128,2)</f>
        <v>11</v>
      </c>
      <c r="E4" t="str">
        <f t="shared" ref="E4:S4" si="0">DEC2HEX(E13+E10*2+E9*4+E7*8+E12*16+E6*32+E8*64+E11*128,2)</f>
        <v>B7</v>
      </c>
      <c r="F4" t="str">
        <f t="shared" si="0"/>
        <v>C1</v>
      </c>
      <c r="G4" t="str">
        <f t="shared" si="0"/>
        <v>83</v>
      </c>
      <c r="H4" t="str">
        <f t="shared" si="0"/>
        <v>27</v>
      </c>
      <c r="I4" t="str">
        <f t="shared" si="0"/>
        <v>0B</v>
      </c>
      <c r="J4" t="str">
        <f t="shared" si="0"/>
        <v>09</v>
      </c>
      <c r="K4" t="str">
        <f t="shared" si="0"/>
        <v>97</v>
      </c>
      <c r="L4" t="str">
        <f t="shared" si="0"/>
        <v>01</v>
      </c>
      <c r="M4" t="str">
        <f t="shared" si="0"/>
        <v>03</v>
      </c>
      <c r="N4" t="str">
        <f t="shared" si="0"/>
        <v>05</v>
      </c>
      <c r="O4" t="str">
        <f t="shared" si="0"/>
        <v>00</v>
      </c>
      <c r="P4" t="str">
        <f t="shared" si="0"/>
        <v>00</v>
      </c>
      <c r="Q4" t="str">
        <f t="shared" si="0"/>
        <v>00</v>
      </c>
      <c r="R4" t="str">
        <f t="shared" si="0"/>
        <v>00</v>
      </c>
      <c r="S4" t="str">
        <f t="shared" si="0"/>
        <v>FF</v>
      </c>
    </row>
    <row r="5" spans="1:27" x14ac:dyDescent="0.25">
      <c r="A5" t="s">
        <v>2</v>
      </c>
      <c r="D5">
        <v>0</v>
      </c>
      <c r="E5">
        <v>1</v>
      </c>
      <c r="F5">
        <v>2</v>
      </c>
      <c r="G5">
        <v>3</v>
      </c>
      <c r="H5">
        <v>4</v>
      </c>
      <c r="I5">
        <v>5</v>
      </c>
      <c r="J5">
        <v>6</v>
      </c>
      <c r="K5">
        <v>7</v>
      </c>
      <c r="L5">
        <v>8</v>
      </c>
      <c r="M5">
        <v>9</v>
      </c>
      <c r="N5" t="s">
        <v>45</v>
      </c>
      <c r="O5" t="s">
        <v>4</v>
      </c>
      <c r="P5" t="s">
        <v>5</v>
      </c>
      <c r="Q5" t="s">
        <v>6</v>
      </c>
      <c r="R5" t="s">
        <v>7</v>
      </c>
      <c r="S5" t="s">
        <v>46</v>
      </c>
    </row>
    <row r="6" spans="1:27" x14ac:dyDescent="0.25">
      <c r="A6" t="s">
        <v>3</v>
      </c>
      <c r="B6" t="s">
        <v>13</v>
      </c>
      <c r="C6">
        <v>0</v>
      </c>
      <c r="D6">
        <v>0</v>
      </c>
      <c r="E6">
        <v>1</v>
      </c>
      <c r="F6">
        <v>0</v>
      </c>
      <c r="G6">
        <v>0</v>
      </c>
      <c r="H6">
        <v>1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S6">
        <v>1</v>
      </c>
      <c r="W6" s="2">
        <f>+IF(C6=0,0,CHAR(32))</f>
        <v>0</v>
      </c>
      <c r="X6" s="2">
        <f>+IF(C6=0,0,CHAR(32))</f>
        <v>0</v>
      </c>
      <c r="Y6" s="2">
        <f>+IF(C6=0,0,CHAR(32))</f>
        <v>0</v>
      </c>
    </row>
    <row r="7" spans="1:27" x14ac:dyDescent="0.25">
      <c r="A7" t="s">
        <v>4</v>
      </c>
      <c r="B7" t="s">
        <v>14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1</v>
      </c>
      <c r="J7">
        <v>1</v>
      </c>
      <c r="K7">
        <v>0</v>
      </c>
      <c r="L7">
        <v>0</v>
      </c>
      <c r="M7">
        <v>0</v>
      </c>
      <c r="N7">
        <v>0</v>
      </c>
      <c r="S7">
        <v>1</v>
      </c>
      <c r="U7" s="2">
        <f>+IF($C$11=0,0,CHAR(32))</f>
        <v>0</v>
      </c>
      <c r="AA7" s="2">
        <f>+IF($C$7=0,0,CHAR(32))</f>
        <v>0</v>
      </c>
    </row>
    <row r="8" spans="1:27" x14ac:dyDescent="0.25">
      <c r="A8" t="s">
        <v>5</v>
      </c>
      <c r="B8" t="s">
        <v>15</v>
      </c>
      <c r="C8">
        <v>0</v>
      </c>
      <c r="D8">
        <v>0</v>
      </c>
      <c r="E8">
        <v>0</v>
      </c>
      <c r="F8">
        <v>1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S8">
        <v>1</v>
      </c>
      <c r="U8" s="2">
        <f>+IF($C$11=0,0,CHAR(32))</f>
        <v>0</v>
      </c>
      <c r="AA8" s="2">
        <f>+IF($C$7=0,0,CHAR(32))</f>
        <v>0</v>
      </c>
    </row>
    <row r="9" spans="1:27" x14ac:dyDescent="0.25">
      <c r="A9" t="s">
        <v>6</v>
      </c>
      <c r="B9" t="s">
        <v>16</v>
      </c>
      <c r="C9">
        <v>1</v>
      </c>
      <c r="D9">
        <v>0</v>
      </c>
      <c r="E9">
        <v>1</v>
      </c>
      <c r="F9">
        <v>0</v>
      </c>
      <c r="G9">
        <v>0</v>
      </c>
      <c r="H9">
        <v>1</v>
      </c>
      <c r="I9">
        <v>0</v>
      </c>
      <c r="J9">
        <v>0</v>
      </c>
      <c r="K9">
        <v>1</v>
      </c>
      <c r="L9">
        <v>0</v>
      </c>
      <c r="M9">
        <v>0</v>
      </c>
      <c r="N9">
        <v>1</v>
      </c>
      <c r="S9">
        <v>1</v>
      </c>
      <c r="U9" s="2">
        <f>+IF($C$11=0,0,CHAR(32))</f>
        <v>0</v>
      </c>
      <c r="AA9" s="2">
        <f>+IF($C$7=0,0,CHAR(32))</f>
        <v>0</v>
      </c>
    </row>
    <row r="10" spans="1:27" x14ac:dyDescent="0.25">
      <c r="A10" t="s">
        <v>7</v>
      </c>
      <c r="B10" t="s">
        <v>17</v>
      </c>
      <c r="C10">
        <v>0</v>
      </c>
      <c r="D10">
        <v>0</v>
      </c>
      <c r="E10">
        <v>1</v>
      </c>
      <c r="F10">
        <v>0</v>
      </c>
      <c r="G10">
        <v>1</v>
      </c>
      <c r="H10">
        <v>1</v>
      </c>
      <c r="I10">
        <v>1</v>
      </c>
      <c r="J10">
        <v>0</v>
      </c>
      <c r="K10">
        <v>1</v>
      </c>
      <c r="L10">
        <v>0</v>
      </c>
      <c r="M10">
        <v>1</v>
      </c>
      <c r="N10">
        <v>0</v>
      </c>
      <c r="S10">
        <v>1</v>
      </c>
      <c r="W10" s="2">
        <f>+IF($C$12=0,0,CHAR(32))</f>
        <v>0</v>
      </c>
      <c r="X10" s="2">
        <f>+IF($C$12=0,0,CHAR(32))</f>
        <v>0</v>
      </c>
      <c r="Y10" s="2">
        <f>+IF($C$12=0,0,CHAR(32))</f>
        <v>0</v>
      </c>
    </row>
    <row r="11" spans="1:27" x14ac:dyDescent="0.25">
      <c r="A11" t="s">
        <v>9</v>
      </c>
      <c r="B11" t="s">
        <v>18</v>
      </c>
      <c r="C11">
        <v>0</v>
      </c>
      <c r="D11">
        <v>0</v>
      </c>
      <c r="E11">
        <v>1</v>
      </c>
      <c r="F11">
        <v>1</v>
      </c>
      <c r="G11">
        <v>1</v>
      </c>
      <c r="H11">
        <v>0</v>
      </c>
      <c r="I11">
        <v>0</v>
      </c>
      <c r="J11">
        <v>0</v>
      </c>
      <c r="K11">
        <v>1</v>
      </c>
      <c r="L11">
        <v>0</v>
      </c>
      <c r="M11">
        <v>0</v>
      </c>
      <c r="N11">
        <v>0</v>
      </c>
      <c r="S11">
        <v>1</v>
      </c>
      <c r="U11" s="2">
        <f>+IF($C$10=0,0,CHAR(32))</f>
        <v>0</v>
      </c>
      <c r="AA11" s="2">
        <f>+IF($C$8=0,0,CHAR(32))</f>
        <v>0</v>
      </c>
    </row>
    <row r="12" spans="1:27" x14ac:dyDescent="0.25">
      <c r="A12" t="s">
        <v>8</v>
      </c>
      <c r="B12" t="s">
        <v>19</v>
      </c>
      <c r="C12">
        <v>0</v>
      </c>
      <c r="D12">
        <v>1</v>
      </c>
      <c r="E12">
        <v>1</v>
      </c>
      <c r="F12">
        <v>0</v>
      </c>
      <c r="G12">
        <v>0</v>
      </c>
      <c r="H12">
        <v>0</v>
      </c>
      <c r="I12">
        <v>0</v>
      </c>
      <c r="J12">
        <v>0</v>
      </c>
      <c r="K12">
        <v>1</v>
      </c>
      <c r="L12">
        <v>0</v>
      </c>
      <c r="M12">
        <v>0</v>
      </c>
      <c r="N12">
        <v>0</v>
      </c>
      <c r="S12">
        <v>1</v>
      </c>
      <c r="U12" s="2">
        <f>+IF($C$10=0,0,CHAR(32))</f>
        <v>0</v>
      </c>
      <c r="AA12" s="2">
        <f>+IF($C$8=0,0,CHAR(32))</f>
        <v>0</v>
      </c>
    </row>
    <row r="13" spans="1:27" x14ac:dyDescent="0.25">
      <c r="A13" t="s">
        <v>10</v>
      </c>
      <c r="B13" t="s">
        <v>20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S13">
        <v>1</v>
      </c>
      <c r="U13" s="2">
        <f>+IF($C$10=0,0,CHAR(32))</f>
        <v>0</v>
      </c>
      <c r="AA13" s="2">
        <f>+IF($C$8=0,0,CHAR(32))</f>
        <v>0</v>
      </c>
    </row>
    <row r="14" spans="1:27" x14ac:dyDescent="0.25">
      <c r="A14" t="s">
        <v>11</v>
      </c>
      <c r="B14" t="s">
        <v>21</v>
      </c>
      <c r="C14">
        <v>0</v>
      </c>
      <c r="W14" s="2" t="str">
        <f>+IF($C$9=0,0,CHAR(32))</f>
        <v xml:space="preserve"> </v>
      </c>
      <c r="X14" s="2" t="str">
        <f>+IF($C$9=0,0,CHAR(32))</f>
        <v xml:space="preserve"> </v>
      </c>
      <c r="Y14" s="2" t="str">
        <f>+IF($C$9=0,0,CHAR(32))</f>
        <v xml:space="preserve"> </v>
      </c>
    </row>
    <row r="15" spans="1:27" x14ac:dyDescent="0.25">
      <c r="A15" t="s">
        <v>12</v>
      </c>
      <c r="B15" t="s">
        <v>22</v>
      </c>
      <c r="C15">
        <v>0</v>
      </c>
    </row>
    <row r="17" spans="1:11" x14ac:dyDescent="0.25">
      <c r="A17" t="s">
        <v>23</v>
      </c>
      <c r="B17" t="s">
        <v>27</v>
      </c>
    </row>
    <row r="18" spans="1:11" x14ac:dyDescent="0.25">
      <c r="A18" t="s">
        <v>24</v>
      </c>
      <c r="B18" t="s">
        <v>28</v>
      </c>
    </row>
    <row r="19" spans="1:11" x14ac:dyDescent="0.25">
      <c r="A19" t="s">
        <v>25</v>
      </c>
      <c r="B19" t="s">
        <v>29</v>
      </c>
    </row>
    <row r="20" spans="1:11" x14ac:dyDescent="0.25">
      <c r="A20" t="s">
        <v>26</v>
      </c>
      <c r="B20" t="s">
        <v>30</v>
      </c>
    </row>
    <row r="22" spans="1:11" x14ac:dyDescent="0.25">
      <c r="A22" t="s">
        <v>31</v>
      </c>
      <c r="C22" t="s">
        <v>32</v>
      </c>
      <c r="D22" t="s">
        <v>49</v>
      </c>
      <c r="F22" t="s">
        <v>50</v>
      </c>
    </row>
    <row r="23" spans="1:11" x14ac:dyDescent="0.25">
      <c r="A23" t="s">
        <v>33</v>
      </c>
      <c r="C23" t="s">
        <v>34</v>
      </c>
    </row>
    <row r="24" spans="1:11" x14ac:dyDescent="0.25">
      <c r="A24" t="s">
        <v>35</v>
      </c>
      <c r="C24" t="s">
        <v>36</v>
      </c>
      <c r="D24" t="s">
        <v>47</v>
      </c>
      <c r="F24" t="s">
        <v>48</v>
      </c>
    </row>
    <row r="25" spans="1:11" x14ac:dyDescent="0.25">
      <c r="A25" t="s">
        <v>37</v>
      </c>
      <c r="C25" t="s">
        <v>38</v>
      </c>
      <c r="D25" t="s">
        <v>51</v>
      </c>
    </row>
    <row r="27" spans="1:11" x14ac:dyDescent="0.25">
      <c r="A27" t="s">
        <v>39</v>
      </c>
      <c r="C27" t="s">
        <v>40</v>
      </c>
    </row>
    <row r="28" spans="1:11" x14ac:dyDescent="0.25">
      <c r="A28" t="s">
        <v>41</v>
      </c>
      <c r="C28" t="s">
        <v>42</v>
      </c>
    </row>
    <row r="30" spans="1:11" x14ac:dyDescent="0.25">
      <c r="A30" t="s">
        <v>43</v>
      </c>
      <c r="C30" t="s">
        <v>44</v>
      </c>
      <c r="D30" t="s">
        <v>76</v>
      </c>
    </row>
    <row r="32" spans="1:11" x14ac:dyDescent="0.25">
      <c r="A32" t="s">
        <v>68</v>
      </c>
      <c r="D32" s="7">
        <v>7</v>
      </c>
      <c r="E32" s="7">
        <v>6</v>
      </c>
      <c r="F32" s="7">
        <v>5</v>
      </c>
      <c r="G32" s="7">
        <v>4</v>
      </c>
      <c r="H32" s="7">
        <v>3</v>
      </c>
      <c r="I32" s="7">
        <v>2</v>
      </c>
      <c r="J32" s="7">
        <v>1</v>
      </c>
      <c r="K32" s="7">
        <v>0</v>
      </c>
    </row>
    <row r="33" spans="1:11" x14ac:dyDescent="0.25">
      <c r="A33" t="s">
        <v>70</v>
      </c>
      <c r="D33" s="7">
        <v>1</v>
      </c>
      <c r="E33" s="7"/>
      <c r="F33" s="7"/>
      <c r="G33" s="7"/>
      <c r="H33" s="7"/>
      <c r="I33" s="7"/>
      <c r="J33" s="7"/>
      <c r="K33" s="7"/>
    </row>
    <row r="34" spans="1:11" x14ac:dyDescent="0.25">
      <c r="A34" t="s">
        <v>69</v>
      </c>
      <c r="D34" s="7"/>
      <c r="E34" s="7">
        <v>1</v>
      </c>
      <c r="F34" s="7"/>
      <c r="G34" s="7"/>
      <c r="H34" s="7"/>
      <c r="I34" s="7"/>
      <c r="J34" s="7"/>
      <c r="K34" s="7"/>
    </row>
    <row r="35" spans="1:11" x14ac:dyDescent="0.25">
      <c r="A35" t="s">
        <v>72</v>
      </c>
      <c r="D35" s="7"/>
      <c r="E35" s="7"/>
      <c r="F35" s="7"/>
      <c r="G35" s="7"/>
      <c r="H35" s="7"/>
      <c r="I35" s="7"/>
      <c r="J35" s="7" t="s">
        <v>71</v>
      </c>
      <c r="K35" s="7" t="s">
        <v>71</v>
      </c>
    </row>
    <row r="36" spans="1:11" x14ac:dyDescent="0.25">
      <c r="A36" t="s">
        <v>77</v>
      </c>
      <c r="D36" s="7"/>
      <c r="E36" s="7"/>
      <c r="F36" s="7" t="s">
        <v>71</v>
      </c>
      <c r="G36" s="7"/>
      <c r="H36" s="7"/>
      <c r="I36" s="7"/>
      <c r="J36" s="7"/>
      <c r="K36" s="7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zoomScaleNormal="100" workbookViewId="0">
      <selection activeCell="J23" sqref="J23"/>
    </sheetView>
  </sheetViews>
  <sheetFormatPr defaultRowHeight="15" x14ac:dyDescent="0.25"/>
  <cols>
    <col min="2" max="2" width="10.42578125" customWidth="1"/>
    <col min="3" max="3" width="11.5703125" customWidth="1"/>
    <col min="4" max="4" width="15.7109375" customWidth="1"/>
    <col min="7" max="7" width="10" bestFit="1" customWidth="1"/>
    <col min="8" max="8" width="12.5703125" customWidth="1"/>
    <col min="10" max="11" width="10.42578125" customWidth="1"/>
    <col min="12" max="12" width="18.5703125" customWidth="1"/>
  </cols>
  <sheetData>
    <row r="1" spans="1:12" x14ac:dyDescent="0.25">
      <c r="D1" s="14" t="s">
        <v>55</v>
      </c>
      <c r="E1" s="14"/>
      <c r="F1" t="s">
        <v>56</v>
      </c>
      <c r="H1" t="str">
        <f>DEC2HEX(F2*1.2)</f>
        <v>493E00</v>
      </c>
    </row>
    <row r="2" spans="1:12" x14ac:dyDescent="0.25">
      <c r="A2" s="4" t="s">
        <v>52</v>
      </c>
      <c r="B2" s="4" t="s">
        <v>53</v>
      </c>
      <c r="C2" s="4" t="s">
        <v>54</v>
      </c>
      <c r="D2" s="4">
        <v>4</v>
      </c>
      <c r="E2" s="4">
        <v>4000</v>
      </c>
      <c r="F2">
        <v>4000000</v>
      </c>
      <c r="G2">
        <v>4000000</v>
      </c>
      <c r="H2">
        <f>+G2*1.2</f>
        <v>4800000</v>
      </c>
      <c r="J2">
        <v>3000</v>
      </c>
      <c r="K2" s="9" t="str">
        <f t="shared" ref="K2:K3" si="0">DEC2HEX(J2,4)</f>
        <v>0BB8</v>
      </c>
    </row>
    <row r="3" spans="1:12" x14ac:dyDescent="0.25">
      <c r="A3">
        <v>16</v>
      </c>
      <c r="B3">
        <f>+A3/4</f>
        <v>4</v>
      </c>
      <c r="C3">
        <f>1/B3</f>
        <v>0.25</v>
      </c>
      <c r="D3">
        <f>1000000/D2/C3</f>
        <v>1000000</v>
      </c>
      <c r="E3">
        <v>1000</v>
      </c>
      <c r="F3">
        <f>+F2/D3</f>
        <v>4</v>
      </c>
      <c r="G3">
        <f>+G2/E3</f>
        <v>4000</v>
      </c>
      <c r="J3">
        <v>4096</v>
      </c>
      <c r="K3" s="9" t="str">
        <f t="shared" si="0"/>
        <v>1000</v>
      </c>
    </row>
    <row r="4" spans="1:12" x14ac:dyDescent="0.25">
      <c r="J4">
        <v>4095</v>
      </c>
      <c r="K4" s="9" t="str">
        <f>DEC2HEX(J4,4)</f>
        <v>0FFF</v>
      </c>
    </row>
    <row r="5" spans="1:12" x14ac:dyDescent="0.25">
      <c r="D5" s="14" t="s">
        <v>55</v>
      </c>
      <c r="E5" s="14"/>
      <c r="J5">
        <f>+H2*16</f>
        <v>76800000</v>
      </c>
      <c r="K5" s="10" t="str">
        <f>DEC2HEX(J5,8)</f>
        <v>0493E000</v>
      </c>
    </row>
    <row r="6" spans="1:12" x14ac:dyDescent="0.25">
      <c r="A6" s="4" t="s">
        <v>52</v>
      </c>
      <c r="B6" s="4" t="s">
        <v>53</v>
      </c>
      <c r="C6" s="4" t="s">
        <v>54</v>
      </c>
      <c r="D6" s="4">
        <v>4</v>
      </c>
      <c r="E6" s="4">
        <v>4000</v>
      </c>
      <c r="F6">
        <v>1000000</v>
      </c>
      <c r="G6">
        <v>1000000</v>
      </c>
    </row>
    <row r="7" spans="1:12" x14ac:dyDescent="0.25">
      <c r="A7">
        <v>16</v>
      </c>
      <c r="B7">
        <f>+A7/4</f>
        <v>4</v>
      </c>
      <c r="C7">
        <f>1/B7</f>
        <v>0.25</v>
      </c>
      <c r="D7">
        <f>1000000/D6/C7</f>
        <v>1000000</v>
      </c>
      <c r="E7">
        <f>1000000/E6/C7</f>
        <v>1000</v>
      </c>
      <c r="F7">
        <f>+F6/D7</f>
        <v>1</v>
      </c>
      <c r="G7">
        <f>+G6/E7</f>
        <v>1000</v>
      </c>
    </row>
    <row r="9" spans="1:12" x14ac:dyDescent="0.25">
      <c r="A9" t="s">
        <v>73</v>
      </c>
      <c r="D9" s="14" t="s">
        <v>74</v>
      </c>
      <c r="E9" s="14"/>
      <c r="K9" t="s">
        <v>75</v>
      </c>
    </row>
    <row r="10" spans="1:12" x14ac:dyDescent="0.25">
      <c r="A10" s="4" t="s">
        <v>52</v>
      </c>
      <c r="B10" s="4" t="s">
        <v>53</v>
      </c>
      <c r="C10" s="4" t="s">
        <v>54</v>
      </c>
      <c r="D10" s="4">
        <v>1000</v>
      </c>
      <c r="E10" s="4">
        <v>4000</v>
      </c>
      <c r="F10">
        <v>8000000</v>
      </c>
      <c r="G10">
        <f>16*8000000</f>
        <v>128000000</v>
      </c>
      <c r="K10" s="10" t="str">
        <f>DEC2HEX(G10,8)</f>
        <v>07A12000</v>
      </c>
      <c r="L10" t="s">
        <v>80</v>
      </c>
    </row>
    <row r="11" spans="1:12" x14ac:dyDescent="0.25">
      <c r="A11" s="6">
        <v>16</v>
      </c>
      <c r="B11" s="6">
        <f>+A11/4</f>
        <v>4</v>
      </c>
      <c r="C11" s="6">
        <f>1/B11</f>
        <v>0.25</v>
      </c>
      <c r="D11" s="6">
        <f>1/(D10/60)/C11*1000000/30</f>
        <v>8000</v>
      </c>
      <c r="E11" s="6">
        <f>1/(E10/60)/C11*1000000/30</f>
        <v>2000</v>
      </c>
      <c r="F11" s="6">
        <f>+F10/D11</f>
        <v>1000</v>
      </c>
      <c r="G11" s="6">
        <f>+G10/E11</f>
        <v>64000</v>
      </c>
      <c r="K11" s="10" t="str">
        <f>DEC2HEX(G10/4,8)</f>
        <v>01E84800</v>
      </c>
      <c r="L11" t="s">
        <v>90</v>
      </c>
    </row>
    <row r="12" spans="1:12" x14ac:dyDescent="0.25">
      <c r="K12" s="10" t="str">
        <f>DEC2HEX(G10/16,8)</f>
        <v>007A1200</v>
      </c>
      <c r="L12" t="s">
        <v>91</v>
      </c>
    </row>
    <row r="13" spans="1:12" x14ac:dyDescent="0.25">
      <c r="A13" t="s">
        <v>59</v>
      </c>
      <c r="B13" t="s">
        <v>64</v>
      </c>
      <c r="C13" t="s">
        <v>86</v>
      </c>
      <c r="D13" t="s">
        <v>87</v>
      </c>
      <c r="E13" t="s">
        <v>88</v>
      </c>
    </row>
    <row r="14" spans="1:12" x14ac:dyDescent="0.25">
      <c r="A14">
        <v>100</v>
      </c>
      <c r="B14">
        <f>1/(A14/60)</f>
        <v>0.6</v>
      </c>
      <c r="C14">
        <f t="shared" ref="C14:C15" si="1">+B14*1000/30</f>
        <v>20</v>
      </c>
      <c r="D14">
        <f t="shared" ref="D14:D20" si="2">+C14*4</f>
        <v>80</v>
      </c>
      <c r="E14">
        <f t="shared" ref="E14:E15" si="3">+C14*16</f>
        <v>320</v>
      </c>
    </row>
    <row r="15" spans="1:12" x14ac:dyDescent="0.25">
      <c r="A15">
        <v>500</v>
      </c>
      <c r="B15">
        <f t="shared" ref="B15:B20" si="4">1/(A15/60)</f>
        <v>0.12</v>
      </c>
      <c r="C15">
        <f t="shared" si="1"/>
        <v>4</v>
      </c>
      <c r="D15">
        <f t="shared" si="2"/>
        <v>16</v>
      </c>
      <c r="E15">
        <f t="shared" si="3"/>
        <v>64</v>
      </c>
    </row>
    <row r="16" spans="1:12" x14ac:dyDescent="0.25">
      <c r="A16">
        <v>1000</v>
      </c>
      <c r="B16">
        <f t="shared" si="4"/>
        <v>0.06</v>
      </c>
      <c r="C16">
        <f>+B16*1000/30</f>
        <v>2</v>
      </c>
      <c r="D16">
        <f t="shared" si="2"/>
        <v>8</v>
      </c>
      <c r="E16">
        <f>+C16*16</f>
        <v>32</v>
      </c>
    </row>
    <row r="17" spans="1:5" x14ac:dyDescent="0.25">
      <c r="A17">
        <v>2000</v>
      </c>
      <c r="B17">
        <f t="shared" si="4"/>
        <v>0.03</v>
      </c>
      <c r="C17">
        <f t="shared" ref="C17:C20" si="5">+B17*1000/30</f>
        <v>1</v>
      </c>
      <c r="D17">
        <f t="shared" si="2"/>
        <v>4</v>
      </c>
      <c r="E17">
        <f t="shared" ref="E17:E20" si="6">+C17*16</f>
        <v>16</v>
      </c>
    </row>
    <row r="18" spans="1:5" x14ac:dyDescent="0.25">
      <c r="A18">
        <v>3000</v>
      </c>
      <c r="B18">
        <f t="shared" si="4"/>
        <v>0.02</v>
      </c>
      <c r="C18">
        <f t="shared" si="5"/>
        <v>0.66666666666666663</v>
      </c>
      <c r="D18">
        <f t="shared" si="2"/>
        <v>2.6666666666666665</v>
      </c>
      <c r="E18">
        <f t="shared" si="6"/>
        <v>10.666666666666666</v>
      </c>
    </row>
    <row r="19" spans="1:5" x14ac:dyDescent="0.25">
      <c r="A19">
        <v>4000</v>
      </c>
      <c r="B19">
        <f t="shared" si="4"/>
        <v>1.4999999999999999E-2</v>
      </c>
      <c r="C19">
        <f t="shared" si="5"/>
        <v>0.5</v>
      </c>
      <c r="D19">
        <f t="shared" si="2"/>
        <v>2</v>
      </c>
      <c r="E19">
        <f t="shared" si="6"/>
        <v>8</v>
      </c>
    </row>
    <row r="20" spans="1:5" x14ac:dyDescent="0.25">
      <c r="A20">
        <v>60</v>
      </c>
      <c r="B20">
        <f t="shared" si="4"/>
        <v>1</v>
      </c>
      <c r="C20">
        <f t="shared" si="5"/>
        <v>33.333333333333336</v>
      </c>
      <c r="D20">
        <f t="shared" si="2"/>
        <v>133.33333333333334</v>
      </c>
      <c r="E20">
        <f t="shared" si="6"/>
        <v>533.33333333333337</v>
      </c>
    </row>
    <row r="22" spans="1:5" x14ac:dyDescent="0.25">
      <c r="A22" t="s">
        <v>65</v>
      </c>
      <c r="B22" t="s">
        <v>66</v>
      </c>
      <c r="C22" t="s">
        <v>81</v>
      </c>
    </row>
    <row r="23" spans="1:5" x14ac:dyDescent="0.25">
      <c r="A23" s="11">
        <v>862.702</v>
      </c>
      <c r="B23" s="11">
        <v>903.12400000000002</v>
      </c>
      <c r="C23" s="12">
        <f>(B23-A23)/B23*100</f>
        <v>4.4757973434434284</v>
      </c>
      <c r="D23" s="11" t="s">
        <v>67</v>
      </c>
      <c r="E23" s="11" t="s">
        <v>78</v>
      </c>
    </row>
    <row r="24" spans="1:5" x14ac:dyDescent="0.25">
      <c r="A24" s="11">
        <v>1.99943</v>
      </c>
      <c r="B24" s="11">
        <v>2.0464199999999999</v>
      </c>
      <c r="C24" s="12">
        <f t="shared" ref="C24:C25" si="7">(B24-A24)/B24*100</f>
        <v>2.2962050800910792</v>
      </c>
      <c r="D24" s="11" t="s">
        <v>67</v>
      </c>
      <c r="E24" s="11" t="s">
        <v>78</v>
      </c>
    </row>
    <row r="25" spans="1:5" x14ac:dyDescent="0.25">
      <c r="A25" s="11">
        <v>1.5086200000000001</v>
      </c>
      <c r="B25" s="11">
        <v>1.56013</v>
      </c>
      <c r="C25" s="12">
        <f t="shared" si="7"/>
        <v>3.301647939594774</v>
      </c>
      <c r="D25" s="11" t="s">
        <v>67</v>
      </c>
      <c r="E25" s="11" t="s">
        <v>78</v>
      </c>
    </row>
    <row r="26" spans="1:5" x14ac:dyDescent="0.25">
      <c r="A26" s="8">
        <v>884.44799999999998</v>
      </c>
      <c r="B26" s="8">
        <v>990.78499999999997</v>
      </c>
      <c r="C26" s="13">
        <f>(B26-A26)/B26*100</f>
        <v>10.732600917454342</v>
      </c>
      <c r="D26" s="8" t="s">
        <v>67</v>
      </c>
      <c r="E26" s="8" t="s">
        <v>79</v>
      </c>
    </row>
    <row r="27" spans="1:5" x14ac:dyDescent="0.25">
      <c r="A27" s="8">
        <v>2.0726</v>
      </c>
      <c r="B27" s="8">
        <v>2.1807300000000001</v>
      </c>
      <c r="C27" s="13">
        <f t="shared" ref="C27:C28" si="8">(B27-A27)/B27*100</f>
        <v>4.9584313509696321</v>
      </c>
      <c r="D27" s="8" t="s">
        <v>67</v>
      </c>
      <c r="E27" s="8" t="s">
        <v>79</v>
      </c>
    </row>
    <row r="28" spans="1:5" x14ac:dyDescent="0.25">
      <c r="A28" s="8">
        <v>1.50623</v>
      </c>
      <c r="B28" s="8">
        <v>1.60311</v>
      </c>
      <c r="C28" s="13">
        <f t="shared" si="8"/>
        <v>6.04325342615292</v>
      </c>
      <c r="D28" s="8" t="s">
        <v>67</v>
      </c>
      <c r="E28" s="8" t="s">
        <v>79</v>
      </c>
    </row>
    <row r="29" spans="1:5" x14ac:dyDescent="0.25">
      <c r="A29" s="6">
        <v>1.10365</v>
      </c>
      <c r="B29" s="6">
        <v>1.5399400000000001</v>
      </c>
      <c r="C29" s="6">
        <f>(B29-A29)/B29*100</f>
        <v>28.331623309999092</v>
      </c>
    </row>
    <row r="30" spans="1:5" x14ac:dyDescent="0.25">
      <c r="A30" s="6">
        <v>1.2088699999999999</v>
      </c>
      <c r="B30" s="6">
        <v>2.3496000000000001</v>
      </c>
      <c r="C30" s="6">
        <f>(B30-A30)/B30*100</f>
        <v>48.549965951651352</v>
      </c>
    </row>
    <row r="31" spans="1:5" x14ac:dyDescent="0.25">
      <c r="A31" s="6">
        <v>1.8292299999999999</v>
      </c>
      <c r="B31" s="6">
        <v>2.7779099999999999</v>
      </c>
      <c r="C31" s="6">
        <f>(B31-A31)/B31*100</f>
        <v>34.15085441932964</v>
      </c>
    </row>
  </sheetData>
  <mergeCells count="3">
    <mergeCell ref="D1:E1"/>
    <mergeCell ref="D5:E5"/>
    <mergeCell ref="D9:E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F2" sqref="F2"/>
    </sheetView>
  </sheetViews>
  <sheetFormatPr defaultRowHeight="15" x14ac:dyDescent="0.25"/>
  <cols>
    <col min="1" max="2" width="11.42578125" customWidth="1"/>
    <col min="3" max="3" width="12.140625" customWidth="1"/>
  </cols>
  <sheetData>
    <row r="1" spans="1:5" x14ac:dyDescent="0.25">
      <c r="A1" t="s">
        <v>57</v>
      </c>
      <c r="B1" t="s">
        <v>59</v>
      </c>
      <c r="C1" t="s">
        <v>58</v>
      </c>
    </row>
    <row r="2" spans="1:5" x14ac:dyDescent="0.25">
      <c r="A2">
        <v>2000</v>
      </c>
      <c r="B2">
        <v>4000</v>
      </c>
      <c r="C2">
        <v>3333</v>
      </c>
      <c r="D2">
        <f>+C2/A2</f>
        <v>1.6665000000000001</v>
      </c>
      <c r="E2">
        <f>+B2/C2</f>
        <v>1.2001200120012001</v>
      </c>
    </row>
    <row r="3" spans="1:5" x14ac:dyDescent="0.25">
      <c r="A3">
        <v>1500</v>
      </c>
      <c r="B3">
        <v>3000</v>
      </c>
      <c r="C3">
        <v>2500</v>
      </c>
      <c r="D3">
        <f t="shared" ref="D3:D8" si="0">+C3/A3</f>
        <v>1.6666666666666667</v>
      </c>
      <c r="E3">
        <f t="shared" ref="E3:E8" si="1">+B3/C3</f>
        <v>1.2</v>
      </c>
    </row>
    <row r="4" spans="1:5" x14ac:dyDescent="0.25">
      <c r="A4">
        <v>1000</v>
      </c>
      <c r="B4">
        <v>2000</v>
      </c>
      <c r="C4">
        <v>1665</v>
      </c>
      <c r="D4">
        <f t="shared" si="0"/>
        <v>1.665</v>
      </c>
      <c r="E4">
        <f t="shared" si="1"/>
        <v>1.2012012012012012</v>
      </c>
    </row>
    <row r="5" spans="1:5" x14ac:dyDescent="0.25">
      <c r="A5">
        <v>750</v>
      </c>
      <c r="B5">
        <v>1500</v>
      </c>
      <c r="C5">
        <v>1245</v>
      </c>
      <c r="D5">
        <f t="shared" si="0"/>
        <v>1.66</v>
      </c>
      <c r="E5">
        <f t="shared" si="1"/>
        <v>1.2048192771084338</v>
      </c>
    </row>
    <row r="6" spans="1:5" x14ac:dyDescent="0.25">
      <c r="A6">
        <v>500</v>
      </c>
      <c r="B6">
        <v>1000</v>
      </c>
      <c r="C6">
        <v>829</v>
      </c>
      <c r="D6">
        <f t="shared" si="0"/>
        <v>1.6579999999999999</v>
      </c>
      <c r="E6">
        <f t="shared" si="1"/>
        <v>1.2062726176115801</v>
      </c>
    </row>
    <row r="7" spans="1:5" x14ac:dyDescent="0.25">
      <c r="A7">
        <v>250</v>
      </c>
      <c r="B7">
        <v>500</v>
      </c>
      <c r="C7">
        <v>422</v>
      </c>
      <c r="D7">
        <f t="shared" si="0"/>
        <v>1.6879999999999999</v>
      </c>
      <c r="E7">
        <f t="shared" si="1"/>
        <v>1.1848341232227488</v>
      </c>
    </row>
    <row r="8" spans="1:5" x14ac:dyDescent="0.25">
      <c r="A8">
        <v>100</v>
      </c>
      <c r="B8">
        <v>200</v>
      </c>
      <c r="C8">
        <v>168</v>
      </c>
      <c r="D8">
        <f t="shared" si="0"/>
        <v>1.68</v>
      </c>
      <c r="E8">
        <f t="shared" si="1"/>
        <v>1.1904761904761905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6"/>
  <sheetViews>
    <sheetView tabSelected="1" workbookViewId="0"/>
  </sheetViews>
  <sheetFormatPr defaultRowHeight="15" x14ac:dyDescent="0.25"/>
  <cols>
    <col min="7" max="7" width="10" bestFit="1" customWidth="1"/>
  </cols>
  <sheetData>
    <row r="1" spans="1:10" x14ac:dyDescent="0.25">
      <c r="F1" t="s">
        <v>83</v>
      </c>
      <c r="G1" t="s">
        <v>84</v>
      </c>
      <c r="H1" t="s">
        <v>85</v>
      </c>
    </row>
    <row r="2" spans="1:10" x14ac:dyDescent="0.25">
      <c r="A2">
        <v>10</v>
      </c>
      <c r="B2" t="s">
        <v>62</v>
      </c>
      <c r="C2" t="s">
        <v>60</v>
      </c>
      <c r="D2" t="s">
        <v>63</v>
      </c>
      <c r="E2" t="s">
        <v>61</v>
      </c>
      <c r="F2" s="5">
        <v>2</v>
      </c>
      <c r="G2" s="5">
        <v>16</v>
      </c>
      <c r="H2" s="5"/>
      <c r="I2" t="s">
        <v>82</v>
      </c>
      <c r="J2" t="s">
        <v>89</v>
      </c>
    </row>
    <row r="3" spans="1:10" x14ac:dyDescent="0.25">
      <c r="A3">
        <v>0</v>
      </c>
      <c r="B3">
        <f>+A3*$A$2</f>
        <v>0</v>
      </c>
      <c r="C3">
        <v>2000</v>
      </c>
      <c r="D3">
        <v>0</v>
      </c>
      <c r="E3">
        <v>0</v>
      </c>
      <c r="F3">
        <f>+E3</f>
        <v>0</v>
      </c>
      <c r="G3">
        <v>0</v>
      </c>
      <c r="I3">
        <v>0</v>
      </c>
      <c r="J3">
        <f>ROUND(IF(I3&lt;0,0,IF(I3&gt;4096,1024,I3/4)),0)</f>
        <v>0</v>
      </c>
    </row>
    <row r="4" spans="1:10" x14ac:dyDescent="0.25">
      <c r="A4">
        <v>1</v>
      </c>
      <c r="B4">
        <f>+A4*$A$2</f>
        <v>10</v>
      </c>
      <c r="C4">
        <f>+C3</f>
        <v>2000</v>
      </c>
      <c r="D4">
        <f>+J3*4</f>
        <v>0</v>
      </c>
      <c r="E4">
        <f>+C4-D4</f>
        <v>2000</v>
      </c>
      <c r="F4">
        <f>+E4/$F$2</f>
        <v>1000</v>
      </c>
      <c r="G4">
        <f>ROUND(E4/$G$2,0)</f>
        <v>125</v>
      </c>
      <c r="H4">
        <f>F4+G3+G4</f>
        <v>1125</v>
      </c>
      <c r="I4">
        <f>IF(I3+H4&lt;0,0,ROUND(I3+H4,0))</f>
        <v>1125</v>
      </c>
      <c r="J4">
        <f>ROUND(IF(I4&lt;0,0,IF(I4&gt;4096,1024,I4/4)),0)</f>
        <v>281</v>
      </c>
    </row>
    <row r="5" spans="1:10" x14ac:dyDescent="0.25">
      <c r="A5">
        <v>2</v>
      </c>
      <c r="B5">
        <f t="shared" ref="B5:B33" si="0">+A5*$A$2</f>
        <v>20</v>
      </c>
      <c r="C5">
        <f t="shared" ref="C5:C33" si="1">+C4</f>
        <v>2000</v>
      </c>
      <c r="D5">
        <f>+J4*4</f>
        <v>1124</v>
      </c>
      <c r="E5">
        <f t="shared" ref="E5:E17" si="2">+C5-D5</f>
        <v>876</v>
      </c>
      <c r="F5">
        <f t="shared" ref="F5:F33" si="3">+E5/$F$2</f>
        <v>438</v>
      </c>
      <c r="G5">
        <f t="shared" ref="G5:G33" si="4">ROUND(E5/$G$2,0)</f>
        <v>55</v>
      </c>
      <c r="H5">
        <f t="shared" ref="H5:H17" si="5">F5+G4+G5</f>
        <v>618</v>
      </c>
      <c r="I5">
        <f t="shared" ref="I5:I17" si="6">IF(I4+H5&lt;0,0,ROUND(I4+H5,0))</f>
        <v>1743</v>
      </c>
      <c r="J5">
        <f t="shared" ref="J5:J33" si="7">ROUND(IF(I5&lt;0,0,IF(I5&gt;4096,1024,I5/4)),0)</f>
        <v>436</v>
      </c>
    </row>
    <row r="6" spans="1:10" x14ac:dyDescent="0.25">
      <c r="A6">
        <v>3</v>
      </c>
      <c r="B6">
        <f t="shared" si="0"/>
        <v>30</v>
      </c>
      <c r="C6">
        <f t="shared" si="1"/>
        <v>2000</v>
      </c>
      <c r="D6">
        <f t="shared" ref="D6:D17" si="8">+J5*4</f>
        <v>1744</v>
      </c>
      <c r="E6">
        <f t="shared" si="2"/>
        <v>256</v>
      </c>
      <c r="F6">
        <f t="shared" si="3"/>
        <v>128</v>
      </c>
      <c r="G6">
        <f t="shared" si="4"/>
        <v>16</v>
      </c>
      <c r="H6">
        <f t="shared" si="5"/>
        <v>199</v>
      </c>
      <c r="I6">
        <f t="shared" si="6"/>
        <v>1942</v>
      </c>
      <c r="J6">
        <f t="shared" si="7"/>
        <v>486</v>
      </c>
    </row>
    <row r="7" spans="1:10" x14ac:dyDescent="0.25">
      <c r="A7">
        <v>4</v>
      </c>
      <c r="B7">
        <f t="shared" si="0"/>
        <v>40</v>
      </c>
      <c r="C7">
        <f t="shared" si="1"/>
        <v>2000</v>
      </c>
      <c r="D7">
        <f t="shared" si="8"/>
        <v>1944</v>
      </c>
      <c r="E7">
        <f t="shared" si="2"/>
        <v>56</v>
      </c>
      <c r="F7">
        <f t="shared" si="3"/>
        <v>28</v>
      </c>
      <c r="G7">
        <f t="shared" si="4"/>
        <v>4</v>
      </c>
      <c r="H7">
        <f t="shared" si="5"/>
        <v>48</v>
      </c>
      <c r="I7">
        <f t="shared" si="6"/>
        <v>1990</v>
      </c>
      <c r="J7">
        <f t="shared" si="7"/>
        <v>498</v>
      </c>
    </row>
    <row r="8" spans="1:10" x14ac:dyDescent="0.25">
      <c r="A8">
        <v>5</v>
      </c>
      <c r="B8">
        <f t="shared" si="0"/>
        <v>50</v>
      </c>
      <c r="C8">
        <f t="shared" si="1"/>
        <v>2000</v>
      </c>
      <c r="D8">
        <f t="shared" si="8"/>
        <v>1992</v>
      </c>
      <c r="E8">
        <f t="shared" si="2"/>
        <v>8</v>
      </c>
      <c r="F8">
        <f t="shared" si="3"/>
        <v>4</v>
      </c>
      <c r="G8">
        <f t="shared" si="4"/>
        <v>1</v>
      </c>
      <c r="H8">
        <f t="shared" si="5"/>
        <v>9</v>
      </c>
      <c r="I8">
        <f t="shared" si="6"/>
        <v>1999</v>
      </c>
      <c r="J8">
        <f t="shared" si="7"/>
        <v>500</v>
      </c>
    </row>
    <row r="9" spans="1:10" x14ac:dyDescent="0.25">
      <c r="A9">
        <v>6</v>
      </c>
      <c r="B9">
        <f t="shared" si="0"/>
        <v>60</v>
      </c>
      <c r="C9">
        <f t="shared" si="1"/>
        <v>2000</v>
      </c>
      <c r="D9">
        <f t="shared" si="8"/>
        <v>2000</v>
      </c>
      <c r="E9">
        <f t="shared" si="2"/>
        <v>0</v>
      </c>
      <c r="F9">
        <f t="shared" si="3"/>
        <v>0</v>
      </c>
      <c r="G9">
        <f t="shared" si="4"/>
        <v>0</v>
      </c>
      <c r="H9">
        <f t="shared" si="5"/>
        <v>1</v>
      </c>
      <c r="I9">
        <f t="shared" si="6"/>
        <v>2000</v>
      </c>
      <c r="J9">
        <f t="shared" si="7"/>
        <v>500</v>
      </c>
    </row>
    <row r="10" spans="1:10" x14ac:dyDescent="0.25">
      <c r="A10">
        <v>7</v>
      </c>
      <c r="B10">
        <f t="shared" si="0"/>
        <v>70</v>
      </c>
      <c r="C10">
        <f t="shared" si="1"/>
        <v>2000</v>
      </c>
      <c r="D10">
        <f t="shared" si="8"/>
        <v>2000</v>
      </c>
      <c r="E10">
        <f t="shared" si="2"/>
        <v>0</v>
      </c>
      <c r="F10">
        <f t="shared" si="3"/>
        <v>0</v>
      </c>
      <c r="G10">
        <f t="shared" si="4"/>
        <v>0</v>
      </c>
      <c r="H10">
        <f t="shared" si="5"/>
        <v>0</v>
      </c>
      <c r="I10">
        <f t="shared" si="6"/>
        <v>2000</v>
      </c>
      <c r="J10">
        <f t="shared" si="7"/>
        <v>500</v>
      </c>
    </row>
    <row r="11" spans="1:10" x14ac:dyDescent="0.25">
      <c r="A11">
        <v>8</v>
      </c>
      <c r="B11">
        <f t="shared" si="0"/>
        <v>80</v>
      </c>
      <c r="C11">
        <f t="shared" si="1"/>
        <v>2000</v>
      </c>
      <c r="D11">
        <f t="shared" si="8"/>
        <v>2000</v>
      </c>
      <c r="E11">
        <f t="shared" si="2"/>
        <v>0</v>
      </c>
      <c r="F11">
        <f t="shared" si="3"/>
        <v>0</v>
      </c>
      <c r="G11">
        <f t="shared" si="4"/>
        <v>0</v>
      </c>
      <c r="H11">
        <f t="shared" si="5"/>
        <v>0</v>
      </c>
      <c r="I11">
        <f t="shared" si="6"/>
        <v>2000</v>
      </c>
      <c r="J11">
        <f t="shared" si="7"/>
        <v>500</v>
      </c>
    </row>
    <row r="12" spans="1:10" x14ac:dyDescent="0.25">
      <c r="A12">
        <v>9</v>
      </c>
      <c r="B12">
        <f t="shared" si="0"/>
        <v>90</v>
      </c>
      <c r="C12">
        <f t="shared" si="1"/>
        <v>2000</v>
      </c>
      <c r="D12">
        <f t="shared" si="8"/>
        <v>2000</v>
      </c>
      <c r="E12">
        <f t="shared" si="2"/>
        <v>0</v>
      </c>
      <c r="F12">
        <f t="shared" si="3"/>
        <v>0</v>
      </c>
      <c r="G12">
        <f t="shared" si="4"/>
        <v>0</v>
      </c>
      <c r="H12">
        <f t="shared" si="5"/>
        <v>0</v>
      </c>
      <c r="I12">
        <f t="shared" si="6"/>
        <v>2000</v>
      </c>
      <c r="J12">
        <f t="shared" si="7"/>
        <v>500</v>
      </c>
    </row>
    <row r="13" spans="1:10" x14ac:dyDescent="0.25">
      <c r="A13">
        <v>10</v>
      </c>
      <c r="B13">
        <f t="shared" si="0"/>
        <v>100</v>
      </c>
      <c r="C13">
        <f t="shared" si="1"/>
        <v>2000</v>
      </c>
      <c r="D13">
        <f t="shared" si="8"/>
        <v>2000</v>
      </c>
      <c r="E13">
        <f t="shared" si="2"/>
        <v>0</v>
      </c>
      <c r="F13">
        <f t="shared" si="3"/>
        <v>0</v>
      </c>
      <c r="G13">
        <f t="shared" si="4"/>
        <v>0</v>
      </c>
      <c r="H13">
        <f t="shared" si="5"/>
        <v>0</v>
      </c>
      <c r="I13">
        <f t="shared" si="6"/>
        <v>2000</v>
      </c>
      <c r="J13">
        <f t="shared" si="7"/>
        <v>500</v>
      </c>
    </row>
    <row r="14" spans="1:10" x14ac:dyDescent="0.25">
      <c r="A14">
        <v>11</v>
      </c>
      <c r="B14">
        <f t="shared" si="0"/>
        <v>110</v>
      </c>
      <c r="C14">
        <f t="shared" si="1"/>
        <v>2000</v>
      </c>
      <c r="D14">
        <f t="shared" si="8"/>
        <v>2000</v>
      </c>
      <c r="E14">
        <f t="shared" si="2"/>
        <v>0</v>
      </c>
      <c r="F14">
        <f t="shared" si="3"/>
        <v>0</v>
      </c>
      <c r="G14">
        <f t="shared" si="4"/>
        <v>0</v>
      </c>
      <c r="H14">
        <f t="shared" si="5"/>
        <v>0</v>
      </c>
      <c r="I14">
        <f t="shared" si="6"/>
        <v>2000</v>
      </c>
      <c r="J14">
        <f t="shared" si="7"/>
        <v>500</v>
      </c>
    </row>
    <row r="15" spans="1:10" x14ac:dyDescent="0.25">
      <c r="A15">
        <v>12</v>
      </c>
      <c r="B15">
        <f t="shared" si="0"/>
        <v>120</v>
      </c>
      <c r="C15">
        <f t="shared" si="1"/>
        <v>2000</v>
      </c>
      <c r="D15">
        <f t="shared" si="8"/>
        <v>2000</v>
      </c>
      <c r="E15">
        <f t="shared" si="2"/>
        <v>0</v>
      </c>
      <c r="F15">
        <f t="shared" si="3"/>
        <v>0</v>
      </c>
      <c r="G15">
        <f t="shared" si="4"/>
        <v>0</v>
      </c>
      <c r="H15">
        <f t="shared" si="5"/>
        <v>0</v>
      </c>
      <c r="I15">
        <f t="shared" si="6"/>
        <v>2000</v>
      </c>
      <c r="J15">
        <f t="shared" si="7"/>
        <v>500</v>
      </c>
    </row>
    <row r="16" spans="1:10" x14ac:dyDescent="0.25">
      <c r="A16">
        <v>13</v>
      </c>
      <c r="B16">
        <f t="shared" si="0"/>
        <v>130</v>
      </c>
      <c r="C16">
        <f t="shared" si="1"/>
        <v>2000</v>
      </c>
      <c r="D16">
        <f t="shared" si="8"/>
        <v>2000</v>
      </c>
      <c r="E16">
        <f t="shared" si="2"/>
        <v>0</v>
      </c>
      <c r="F16">
        <f t="shared" si="3"/>
        <v>0</v>
      </c>
      <c r="G16">
        <f t="shared" si="4"/>
        <v>0</v>
      </c>
      <c r="H16">
        <f t="shared" si="5"/>
        <v>0</v>
      </c>
      <c r="I16">
        <f t="shared" si="6"/>
        <v>2000</v>
      </c>
      <c r="J16">
        <f t="shared" si="7"/>
        <v>500</v>
      </c>
    </row>
    <row r="17" spans="1:10" x14ac:dyDescent="0.25">
      <c r="A17">
        <v>14</v>
      </c>
      <c r="B17">
        <f t="shared" si="0"/>
        <v>140</v>
      </c>
      <c r="C17">
        <f t="shared" si="1"/>
        <v>2000</v>
      </c>
      <c r="D17">
        <f t="shared" si="8"/>
        <v>2000</v>
      </c>
      <c r="E17">
        <f t="shared" si="2"/>
        <v>0</v>
      </c>
      <c r="F17">
        <f t="shared" si="3"/>
        <v>0</v>
      </c>
      <c r="G17">
        <f t="shared" si="4"/>
        <v>0</v>
      </c>
      <c r="H17">
        <f t="shared" si="5"/>
        <v>0</v>
      </c>
      <c r="I17">
        <f t="shared" si="6"/>
        <v>2000</v>
      </c>
      <c r="J17">
        <f t="shared" si="7"/>
        <v>500</v>
      </c>
    </row>
    <row r="18" spans="1:10" x14ac:dyDescent="0.25">
      <c r="A18">
        <v>15</v>
      </c>
      <c r="B18">
        <f t="shared" si="0"/>
        <v>150</v>
      </c>
      <c r="C18">
        <f t="shared" si="1"/>
        <v>2000</v>
      </c>
      <c r="D18">
        <f t="shared" ref="D18:D33" si="9">+J17*4</f>
        <v>2000</v>
      </c>
      <c r="E18">
        <f t="shared" ref="E18:E33" si="10">+C18-D18</f>
        <v>0</v>
      </c>
      <c r="F18">
        <f t="shared" si="3"/>
        <v>0</v>
      </c>
      <c r="G18">
        <f t="shared" si="4"/>
        <v>0</v>
      </c>
      <c r="H18">
        <f t="shared" ref="H18:H33" si="11">F18+G17+G18</f>
        <v>0</v>
      </c>
      <c r="I18">
        <f t="shared" ref="I18:I33" si="12">IF(I17+H18&lt;0,0,ROUND(I17+H18,0))</f>
        <v>2000</v>
      </c>
      <c r="J18">
        <f t="shared" si="7"/>
        <v>500</v>
      </c>
    </row>
    <row r="19" spans="1:10" x14ac:dyDescent="0.25">
      <c r="A19">
        <v>16</v>
      </c>
      <c r="B19">
        <f t="shared" si="0"/>
        <v>160</v>
      </c>
      <c r="C19">
        <f t="shared" si="1"/>
        <v>2000</v>
      </c>
      <c r="D19">
        <f t="shared" si="9"/>
        <v>2000</v>
      </c>
      <c r="E19">
        <f t="shared" si="10"/>
        <v>0</v>
      </c>
      <c r="F19">
        <f t="shared" si="3"/>
        <v>0</v>
      </c>
      <c r="G19">
        <f t="shared" si="4"/>
        <v>0</v>
      </c>
      <c r="H19">
        <f t="shared" si="11"/>
        <v>0</v>
      </c>
      <c r="I19">
        <f t="shared" si="12"/>
        <v>2000</v>
      </c>
      <c r="J19">
        <f t="shared" si="7"/>
        <v>500</v>
      </c>
    </row>
    <row r="20" spans="1:10" x14ac:dyDescent="0.25">
      <c r="A20">
        <v>17</v>
      </c>
      <c r="B20">
        <f t="shared" si="0"/>
        <v>170</v>
      </c>
      <c r="C20">
        <f t="shared" si="1"/>
        <v>2000</v>
      </c>
      <c r="D20">
        <f t="shared" si="9"/>
        <v>2000</v>
      </c>
      <c r="E20">
        <f t="shared" si="10"/>
        <v>0</v>
      </c>
      <c r="F20">
        <f t="shared" si="3"/>
        <v>0</v>
      </c>
      <c r="G20">
        <f t="shared" si="4"/>
        <v>0</v>
      </c>
      <c r="H20">
        <f t="shared" si="11"/>
        <v>0</v>
      </c>
      <c r="I20">
        <f t="shared" si="12"/>
        <v>2000</v>
      </c>
      <c r="J20">
        <f t="shared" si="7"/>
        <v>500</v>
      </c>
    </row>
    <row r="21" spans="1:10" x14ac:dyDescent="0.25">
      <c r="A21">
        <v>18</v>
      </c>
      <c r="B21">
        <f t="shared" si="0"/>
        <v>180</v>
      </c>
      <c r="C21">
        <f t="shared" si="1"/>
        <v>2000</v>
      </c>
      <c r="D21">
        <f t="shared" si="9"/>
        <v>2000</v>
      </c>
      <c r="E21">
        <f t="shared" si="10"/>
        <v>0</v>
      </c>
      <c r="F21">
        <f t="shared" si="3"/>
        <v>0</v>
      </c>
      <c r="G21">
        <f t="shared" si="4"/>
        <v>0</v>
      </c>
      <c r="H21">
        <f t="shared" si="11"/>
        <v>0</v>
      </c>
      <c r="I21">
        <f t="shared" si="12"/>
        <v>2000</v>
      </c>
      <c r="J21">
        <f t="shared" si="7"/>
        <v>500</v>
      </c>
    </row>
    <row r="22" spans="1:10" x14ac:dyDescent="0.25">
      <c r="A22">
        <v>19</v>
      </c>
      <c r="B22">
        <f t="shared" si="0"/>
        <v>190</v>
      </c>
      <c r="C22">
        <f t="shared" si="1"/>
        <v>2000</v>
      </c>
      <c r="D22">
        <f t="shared" si="9"/>
        <v>2000</v>
      </c>
      <c r="E22">
        <f t="shared" si="10"/>
        <v>0</v>
      </c>
      <c r="F22">
        <f t="shared" si="3"/>
        <v>0</v>
      </c>
      <c r="G22">
        <f t="shared" si="4"/>
        <v>0</v>
      </c>
      <c r="H22">
        <f t="shared" si="11"/>
        <v>0</v>
      </c>
      <c r="I22">
        <f t="shared" si="12"/>
        <v>2000</v>
      </c>
      <c r="J22">
        <f t="shared" si="7"/>
        <v>500</v>
      </c>
    </row>
    <row r="23" spans="1:10" x14ac:dyDescent="0.25">
      <c r="A23">
        <v>20</v>
      </c>
      <c r="B23">
        <f t="shared" si="0"/>
        <v>200</v>
      </c>
      <c r="C23">
        <f t="shared" si="1"/>
        <v>2000</v>
      </c>
      <c r="D23">
        <f t="shared" si="9"/>
        <v>2000</v>
      </c>
      <c r="E23">
        <f t="shared" si="10"/>
        <v>0</v>
      </c>
      <c r="F23">
        <f t="shared" si="3"/>
        <v>0</v>
      </c>
      <c r="G23">
        <f t="shared" si="4"/>
        <v>0</v>
      </c>
      <c r="H23">
        <f t="shared" si="11"/>
        <v>0</v>
      </c>
      <c r="I23">
        <f t="shared" si="12"/>
        <v>2000</v>
      </c>
      <c r="J23">
        <f t="shared" si="7"/>
        <v>500</v>
      </c>
    </row>
    <row r="24" spans="1:10" x14ac:dyDescent="0.25">
      <c r="A24">
        <v>21</v>
      </c>
      <c r="B24">
        <f t="shared" si="0"/>
        <v>210</v>
      </c>
      <c r="C24">
        <f t="shared" si="1"/>
        <v>2000</v>
      </c>
      <c r="D24">
        <f t="shared" si="9"/>
        <v>2000</v>
      </c>
      <c r="E24">
        <f t="shared" si="10"/>
        <v>0</v>
      </c>
      <c r="F24">
        <f t="shared" si="3"/>
        <v>0</v>
      </c>
      <c r="G24">
        <f t="shared" si="4"/>
        <v>0</v>
      </c>
      <c r="H24">
        <f t="shared" si="11"/>
        <v>0</v>
      </c>
      <c r="I24">
        <f t="shared" si="12"/>
        <v>2000</v>
      </c>
      <c r="J24">
        <f t="shared" si="7"/>
        <v>500</v>
      </c>
    </row>
    <row r="25" spans="1:10" x14ac:dyDescent="0.25">
      <c r="A25">
        <v>22</v>
      </c>
      <c r="B25">
        <f t="shared" si="0"/>
        <v>220</v>
      </c>
      <c r="C25">
        <f t="shared" si="1"/>
        <v>2000</v>
      </c>
      <c r="D25">
        <f t="shared" si="9"/>
        <v>2000</v>
      </c>
      <c r="E25">
        <f t="shared" si="10"/>
        <v>0</v>
      </c>
      <c r="F25">
        <f t="shared" si="3"/>
        <v>0</v>
      </c>
      <c r="G25">
        <f t="shared" si="4"/>
        <v>0</v>
      </c>
      <c r="H25">
        <f t="shared" si="11"/>
        <v>0</v>
      </c>
      <c r="I25">
        <f t="shared" si="12"/>
        <v>2000</v>
      </c>
      <c r="J25">
        <f t="shared" si="7"/>
        <v>500</v>
      </c>
    </row>
    <row r="26" spans="1:10" x14ac:dyDescent="0.25">
      <c r="A26">
        <v>23</v>
      </c>
      <c r="B26">
        <f t="shared" si="0"/>
        <v>230</v>
      </c>
      <c r="C26">
        <f t="shared" si="1"/>
        <v>2000</v>
      </c>
      <c r="D26">
        <f t="shared" si="9"/>
        <v>2000</v>
      </c>
      <c r="E26">
        <f t="shared" si="10"/>
        <v>0</v>
      </c>
      <c r="F26">
        <f t="shared" si="3"/>
        <v>0</v>
      </c>
      <c r="G26">
        <f t="shared" si="4"/>
        <v>0</v>
      </c>
      <c r="H26">
        <f t="shared" si="11"/>
        <v>0</v>
      </c>
      <c r="I26">
        <f t="shared" si="12"/>
        <v>2000</v>
      </c>
      <c r="J26">
        <f t="shared" si="7"/>
        <v>500</v>
      </c>
    </row>
    <row r="27" spans="1:10" x14ac:dyDescent="0.25">
      <c r="A27">
        <v>24</v>
      </c>
      <c r="B27">
        <f t="shared" si="0"/>
        <v>240</v>
      </c>
      <c r="C27">
        <f t="shared" si="1"/>
        <v>2000</v>
      </c>
      <c r="D27">
        <f t="shared" si="9"/>
        <v>2000</v>
      </c>
      <c r="E27">
        <f t="shared" si="10"/>
        <v>0</v>
      </c>
      <c r="F27">
        <f t="shared" si="3"/>
        <v>0</v>
      </c>
      <c r="G27">
        <f t="shared" si="4"/>
        <v>0</v>
      </c>
      <c r="H27">
        <f t="shared" si="11"/>
        <v>0</v>
      </c>
      <c r="I27">
        <f t="shared" si="12"/>
        <v>2000</v>
      </c>
      <c r="J27">
        <f t="shared" si="7"/>
        <v>500</v>
      </c>
    </row>
    <row r="28" spans="1:10" x14ac:dyDescent="0.25">
      <c r="A28">
        <v>25</v>
      </c>
      <c r="B28">
        <f t="shared" si="0"/>
        <v>250</v>
      </c>
      <c r="C28">
        <f t="shared" si="1"/>
        <v>2000</v>
      </c>
      <c r="D28">
        <f t="shared" si="9"/>
        <v>2000</v>
      </c>
      <c r="E28">
        <f t="shared" si="10"/>
        <v>0</v>
      </c>
      <c r="F28">
        <f t="shared" si="3"/>
        <v>0</v>
      </c>
      <c r="G28">
        <f t="shared" si="4"/>
        <v>0</v>
      </c>
      <c r="H28">
        <f t="shared" si="11"/>
        <v>0</v>
      </c>
      <c r="I28">
        <f t="shared" si="12"/>
        <v>2000</v>
      </c>
      <c r="J28">
        <f t="shared" si="7"/>
        <v>500</v>
      </c>
    </row>
    <row r="29" spans="1:10" x14ac:dyDescent="0.25">
      <c r="A29">
        <v>26</v>
      </c>
      <c r="B29">
        <f t="shared" si="0"/>
        <v>260</v>
      </c>
      <c r="C29">
        <f t="shared" si="1"/>
        <v>2000</v>
      </c>
      <c r="D29">
        <f t="shared" si="9"/>
        <v>2000</v>
      </c>
      <c r="E29">
        <f t="shared" si="10"/>
        <v>0</v>
      </c>
      <c r="F29">
        <f t="shared" si="3"/>
        <v>0</v>
      </c>
      <c r="G29">
        <f t="shared" si="4"/>
        <v>0</v>
      </c>
      <c r="H29">
        <f t="shared" si="11"/>
        <v>0</v>
      </c>
      <c r="I29">
        <f t="shared" si="12"/>
        <v>2000</v>
      </c>
      <c r="J29">
        <f t="shared" si="7"/>
        <v>500</v>
      </c>
    </row>
    <row r="30" spans="1:10" x14ac:dyDescent="0.25">
      <c r="A30">
        <v>27</v>
      </c>
      <c r="B30">
        <f t="shared" si="0"/>
        <v>270</v>
      </c>
      <c r="C30">
        <f t="shared" si="1"/>
        <v>2000</v>
      </c>
      <c r="D30">
        <f t="shared" si="9"/>
        <v>2000</v>
      </c>
      <c r="E30">
        <f t="shared" si="10"/>
        <v>0</v>
      </c>
      <c r="F30">
        <f t="shared" si="3"/>
        <v>0</v>
      </c>
      <c r="G30">
        <f t="shared" si="4"/>
        <v>0</v>
      </c>
      <c r="H30">
        <f t="shared" si="11"/>
        <v>0</v>
      </c>
      <c r="I30">
        <f t="shared" si="12"/>
        <v>2000</v>
      </c>
      <c r="J30">
        <f t="shared" si="7"/>
        <v>500</v>
      </c>
    </row>
    <row r="31" spans="1:10" x14ac:dyDescent="0.25">
      <c r="A31">
        <v>28</v>
      </c>
      <c r="B31">
        <f t="shared" si="0"/>
        <v>280</v>
      </c>
      <c r="C31">
        <f t="shared" si="1"/>
        <v>2000</v>
      </c>
      <c r="D31">
        <f t="shared" si="9"/>
        <v>2000</v>
      </c>
      <c r="E31">
        <f t="shared" si="10"/>
        <v>0</v>
      </c>
      <c r="F31">
        <f t="shared" si="3"/>
        <v>0</v>
      </c>
      <c r="G31">
        <f t="shared" si="4"/>
        <v>0</v>
      </c>
      <c r="H31">
        <f t="shared" si="11"/>
        <v>0</v>
      </c>
      <c r="I31">
        <f t="shared" si="12"/>
        <v>2000</v>
      </c>
      <c r="J31">
        <f t="shared" si="7"/>
        <v>500</v>
      </c>
    </row>
    <row r="32" spans="1:10" x14ac:dyDescent="0.25">
      <c r="A32">
        <v>29</v>
      </c>
      <c r="B32">
        <f t="shared" si="0"/>
        <v>290</v>
      </c>
      <c r="C32">
        <f t="shared" si="1"/>
        <v>2000</v>
      </c>
      <c r="D32">
        <f t="shared" si="9"/>
        <v>2000</v>
      </c>
      <c r="E32">
        <f t="shared" si="10"/>
        <v>0</v>
      </c>
      <c r="F32">
        <f t="shared" si="3"/>
        <v>0</v>
      </c>
      <c r="G32">
        <f t="shared" si="4"/>
        <v>0</v>
      </c>
      <c r="H32">
        <f t="shared" si="11"/>
        <v>0</v>
      </c>
      <c r="I32">
        <f t="shared" si="12"/>
        <v>2000</v>
      </c>
      <c r="J32">
        <f t="shared" si="7"/>
        <v>500</v>
      </c>
    </row>
    <row r="33" spans="1:10" x14ac:dyDescent="0.25">
      <c r="A33">
        <v>30</v>
      </c>
      <c r="B33">
        <f t="shared" si="0"/>
        <v>300</v>
      </c>
      <c r="C33">
        <f t="shared" si="1"/>
        <v>2000</v>
      </c>
      <c r="D33">
        <f t="shared" si="9"/>
        <v>2000</v>
      </c>
      <c r="E33">
        <f t="shared" si="10"/>
        <v>0</v>
      </c>
      <c r="F33">
        <f t="shared" si="3"/>
        <v>0</v>
      </c>
      <c r="G33">
        <f t="shared" si="4"/>
        <v>0</v>
      </c>
      <c r="H33">
        <f t="shared" si="11"/>
        <v>0</v>
      </c>
      <c r="I33">
        <f t="shared" si="12"/>
        <v>2000</v>
      </c>
      <c r="J33">
        <f t="shared" si="7"/>
        <v>500</v>
      </c>
    </row>
    <row r="37" spans="1:10" x14ac:dyDescent="0.25">
      <c r="F37" t="s">
        <v>83</v>
      </c>
      <c r="G37" t="s">
        <v>84</v>
      </c>
      <c r="H37" t="s">
        <v>85</v>
      </c>
    </row>
    <row r="38" spans="1:10" x14ac:dyDescent="0.25">
      <c r="A38">
        <v>10</v>
      </c>
      <c r="B38" t="s">
        <v>62</v>
      </c>
      <c r="C38" t="s">
        <v>60</v>
      </c>
      <c r="D38" t="s">
        <v>63</v>
      </c>
      <c r="E38" t="s">
        <v>61</v>
      </c>
      <c r="F38" s="5">
        <v>2</v>
      </c>
      <c r="G38" s="5">
        <v>16</v>
      </c>
      <c r="H38" s="5"/>
      <c r="I38" t="s">
        <v>82</v>
      </c>
      <c r="J38" t="s">
        <v>89</v>
      </c>
    </row>
    <row r="39" spans="1:10" x14ac:dyDescent="0.25">
      <c r="A39">
        <v>0</v>
      </c>
      <c r="B39">
        <f>+A39*$A$38</f>
        <v>0</v>
      </c>
      <c r="C39">
        <v>2000</v>
      </c>
      <c r="D39">
        <v>0</v>
      </c>
      <c r="E39">
        <v>0</v>
      </c>
      <c r="F39">
        <f>+E39</f>
        <v>0</v>
      </c>
      <c r="G39">
        <v>0</v>
      </c>
      <c r="I39">
        <v>0</v>
      </c>
      <c r="J39">
        <f>ROUND(IF(I39&lt;0,0,IF(I39&gt;4096,1024,I39/4)),0)</f>
        <v>0</v>
      </c>
    </row>
    <row r="40" spans="1:10" x14ac:dyDescent="0.25">
      <c r="A40">
        <v>1</v>
      </c>
      <c r="B40">
        <f t="shared" ref="B40:B76" si="13">+A40*$A$38</f>
        <v>10</v>
      </c>
      <c r="C40">
        <f>+C39</f>
        <v>2000</v>
      </c>
      <c r="D40">
        <f>+J39*4</f>
        <v>0</v>
      </c>
      <c r="E40">
        <f>+C40-D40</f>
        <v>2000</v>
      </c>
      <c r="F40">
        <f>+E40/$F$38</f>
        <v>1000</v>
      </c>
      <c r="G40">
        <f>ROUND(E40/$G$38,0)</f>
        <v>125</v>
      </c>
      <c r="H40">
        <f>F40+G39+G40</f>
        <v>1125</v>
      </c>
      <c r="I40">
        <f>IF(I39+H40&lt;0,0,ROUND(I39+H40,0))</f>
        <v>1125</v>
      </c>
      <c r="J40">
        <f>ROUND(IF(I40&lt;0,0,IF(I40&gt;4096,1024,I40/4)),0)</f>
        <v>281</v>
      </c>
    </row>
    <row r="41" spans="1:10" x14ac:dyDescent="0.25">
      <c r="A41">
        <v>2</v>
      </c>
      <c r="B41">
        <f t="shared" si="13"/>
        <v>20</v>
      </c>
      <c r="C41">
        <f t="shared" ref="C41:C76" si="14">+C40</f>
        <v>2000</v>
      </c>
      <c r="D41" s="6">
        <f>+J39*4</f>
        <v>0</v>
      </c>
      <c r="E41">
        <f t="shared" ref="E41:E76" si="15">+C41-D41</f>
        <v>2000</v>
      </c>
      <c r="F41">
        <f t="shared" ref="F41:F76" si="16">+E41/$F$38</f>
        <v>1000</v>
      </c>
      <c r="G41">
        <f t="shared" ref="G41:G76" si="17">ROUND(E41/$G$38,0)</f>
        <v>125</v>
      </c>
      <c r="H41">
        <f t="shared" ref="H41:H76" si="18">F41+G40+G41</f>
        <v>1250</v>
      </c>
      <c r="I41">
        <f t="shared" ref="I41:I76" si="19">IF(I40+H41&lt;0,0,ROUND(I40+H41,0))</f>
        <v>2375</v>
      </c>
      <c r="J41">
        <f t="shared" ref="J41:J76" si="20">ROUND(IF(I41&lt;0,0,IF(I41&gt;4096,1024,I41/4)),0)</f>
        <v>594</v>
      </c>
    </row>
    <row r="42" spans="1:10" x14ac:dyDescent="0.25">
      <c r="A42">
        <v>3</v>
      </c>
      <c r="B42">
        <f t="shared" si="13"/>
        <v>30</v>
      </c>
      <c r="C42">
        <f t="shared" si="14"/>
        <v>2000</v>
      </c>
      <c r="D42">
        <f t="shared" ref="D42:D76" si="21">+J40*4</f>
        <v>1124</v>
      </c>
      <c r="E42">
        <f t="shared" si="15"/>
        <v>876</v>
      </c>
      <c r="F42">
        <f t="shared" si="16"/>
        <v>438</v>
      </c>
      <c r="G42">
        <f t="shared" si="17"/>
        <v>55</v>
      </c>
      <c r="H42">
        <f t="shared" si="18"/>
        <v>618</v>
      </c>
      <c r="I42">
        <f t="shared" si="19"/>
        <v>2993</v>
      </c>
      <c r="J42">
        <f t="shared" si="20"/>
        <v>748</v>
      </c>
    </row>
    <row r="43" spans="1:10" x14ac:dyDescent="0.25">
      <c r="A43">
        <v>4</v>
      </c>
      <c r="B43">
        <f t="shared" si="13"/>
        <v>40</v>
      </c>
      <c r="C43">
        <f t="shared" si="14"/>
        <v>2000</v>
      </c>
      <c r="D43">
        <f t="shared" si="21"/>
        <v>2376</v>
      </c>
      <c r="E43">
        <f t="shared" si="15"/>
        <v>-376</v>
      </c>
      <c r="F43">
        <f t="shared" si="16"/>
        <v>-188</v>
      </c>
      <c r="G43">
        <f t="shared" si="17"/>
        <v>-24</v>
      </c>
      <c r="H43">
        <f t="shared" si="18"/>
        <v>-157</v>
      </c>
      <c r="I43">
        <f t="shared" si="19"/>
        <v>2836</v>
      </c>
      <c r="J43">
        <f t="shared" si="20"/>
        <v>709</v>
      </c>
    </row>
    <row r="44" spans="1:10" x14ac:dyDescent="0.25">
      <c r="A44">
        <v>5</v>
      </c>
      <c r="B44">
        <f t="shared" si="13"/>
        <v>50</v>
      </c>
      <c r="C44">
        <f t="shared" si="14"/>
        <v>2000</v>
      </c>
      <c r="D44">
        <f t="shared" si="21"/>
        <v>2992</v>
      </c>
      <c r="E44">
        <f t="shared" si="15"/>
        <v>-992</v>
      </c>
      <c r="F44">
        <f t="shared" si="16"/>
        <v>-496</v>
      </c>
      <c r="G44">
        <f t="shared" si="17"/>
        <v>-62</v>
      </c>
      <c r="H44">
        <f t="shared" si="18"/>
        <v>-582</v>
      </c>
      <c r="I44">
        <f t="shared" si="19"/>
        <v>2254</v>
      </c>
      <c r="J44">
        <f t="shared" si="20"/>
        <v>564</v>
      </c>
    </row>
    <row r="45" spans="1:10" x14ac:dyDescent="0.25">
      <c r="A45">
        <v>6</v>
      </c>
      <c r="B45">
        <f t="shared" si="13"/>
        <v>60</v>
      </c>
      <c r="C45">
        <f t="shared" si="14"/>
        <v>2000</v>
      </c>
      <c r="D45">
        <f t="shared" si="21"/>
        <v>2836</v>
      </c>
      <c r="E45">
        <f t="shared" si="15"/>
        <v>-836</v>
      </c>
      <c r="F45">
        <f t="shared" si="16"/>
        <v>-418</v>
      </c>
      <c r="G45">
        <f t="shared" si="17"/>
        <v>-52</v>
      </c>
      <c r="H45">
        <f t="shared" si="18"/>
        <v>-532</v>
      </c>
      <c r="I45">
        <f t="shared" si="19"/>
        <v>1722</v>
      </c>
      <c r="J45">
        <f t="shared" si="20"/>
        <v>431</v>
      </c>
    </row>
    <row r="46" spans="1:10" x14ac:dyDescent="0.25">
      <c r="A46">
        <v>7</v>
      </c>
      <c r="B46">
        <f t="shared" si="13"/>
        <v>70</v>
      </c>
      <c r="C46">
        <f t="shared" si="14"/>
        <v>2000</v>
      </c>
      <c r="D46">
        <f t="shared" si="21"/>
        <v>2256</v>
      </c>
      <c r="E46">
        <f t="shared" si="15"/>
        <v>-256</v>
      </c>
      <c r="F46">
        <f t="shared" si="16"/>
        <v>-128</v>
      </c>
      <c r="G46">
        <f t="shared" si="17"/>
        <v>-16</v>
      </c>
      <c r="H46">
        <f t="shared" si="18"/>
        <v>-196</v>
      </c>
      <c r="I46">
        <f t="shared" si="19"/>
        <v>1526</v>
      </c>
      <c r="J46">
        <f t="shared" si="20"/>
        <v>382</v>
      </c>
    </row>
    <row r="47" spans="1:10" x14ac:dyDescent="0.25">
      <c r="A47">
        <v>8</v>
      </c>
      <c r="B47">
        <f t="shared" si="13"/>
        <v>80</v>
      </c>
      <c r="C47">
        <f t="shared" si="14"/>
        <v>2000</v>
      </c>
      <c r="D47">
        <f t="shared" si="21"/>
        <v>1724</v>
      </c>
      <c r="E47">
        <f t="shared" si="15"/>
        <v>276</v>
      </c>
      <c r="F47">
        <f t="shared" si="16"/>
        <v>138</v>
      </c>
      <c r="G47">
        <f t="shared" si="17"/>
        <v>17</v>
      </c>
      <c r="H47">
        <f t="shared" si="18"/>
        <v>139</v>
      </c>
      <c r="I47">
        <f t="shared" si="19"/>
        <v>1665</v>
      </c>
      <c r="J47">
        <f t="shared" si="20"/>
        <v>416</v>
      </c>
    </row>
    <row r="48" spans="1:10" x14ac:dyDescent="0.25">
      <c r="A48">
        <v>9</v>
      </c>
      <c r="B48">
        <f t="shared" si="13"/>
        <v>90</v>
      </c>
      <c r="C48">
        <f t="shared" si="14"/>
        <v>2000</v>
      </c>
      <c r="D48">
        <f t="shared" si="21"/>
        <v>1528</v>
      </c>
      <c r="E48">
        <f t="shared" si="15"/>
        <v>472</v>
      </c>
      <c r="F48">
        <f t="shared" si="16"/>
        <v>236</v>
      </c>
      <c r="G48">
        <f t="shared" si="17"/>
        <v>30</v>
      </c>
      <c r="H48">
        <f t="shared" si="18"/>
        <v>283</v>
      </c>
      <c r="I48">
        <f t="shared" si="19"/>
        <v>1948</v>
      </c>
      <c r="J48">
        <f t="shared" si="20"/>
        <v>487</v>
      </c>
    </row>
    <row r="49" spans="1:10" x14ac:dyDescent="0.25">
      <c r="A49">
        <v>10</v>
      </c>
      <c r="B49">
        <f t="shared" si="13"/>
        <v>100</v>
      </c>
      <c r="C49">
        <f t="shared" si="14"/>
        <v>2000</v>
      </c>
      <c r="D49">
        <f t="shared" si="21"/>
        <v>1664</v>
      </c>
      <c r="E49">
        <f t="shared" si="15"/>
        <v>336</v>
      </c>
      <c r="F49">
        <f t="shared" si="16"/>
        <v>168</v>
      </c>
      <c r="G49">
        <f t="shared" si="17"/>
        <v>21</v>
      </c>
      <c r="H49">
        <f t="shared" si="18"/>
        <v>219</v>
      </c>
      <c r="I49">
        <f t="shared" si="19"/>
        <v>2167</v>
      </c>
      <c r="J49">
        <f t="shared" si="20"/>
        <v>542</v>
      </c>
    </row>
    <row r="50" spans="1:10" x14ac:dyDescent="0.25">
      <c r="A50">
        <v>11</v>
      </c>
      <c r="B50">
        <f t="shared" si="13"/>
        <v>110</v>
      </c>
      <c r="C50">
        <f t="shared" si="14"/>
        <v>2000</v>
      </c>
      <c r="D50">
        <f t="shared" si="21"/>
        <v>1948</v>
      </c>
      <c r="E50">
        <f t="shared" si="15"/>
        <v>52</v>
      </c>
      <c r="F50">
        <f t="shared" si="16"/>
        <v>26</v>
      </c>
      <c r="G50">
        <f t="shared" si="17"/>
        <v>3</v>
      </c>
      <c r="H50">
        <f t="shared" si="18"/>
        <v>50</v>
      </c>
      <c r="I50">
        <f t="shared" si="19"/>
        <v>2217</v>
      </c>
      <c r="J50">
        <f t="shared" si="20"/>
        <v>554</v>
      </c>
    </row>
    <row r="51" spans="1:10" x14ac:dyDescent="0.25">
      <c r="A51">
        <v>12</v>
      </c>
      <c r="B51">
        <f t="shared" si="13"/>
        <v>120</v>
      </c>
      <c r="C51">
        <f t="shared" si="14"/>
        <v>2000</v>
      </c>
      <c r="D51">
        <f t="shared" si="21"/>
        <v>2168</v>
      </c>
      <c r="E51">
        <f t="shared" si="15"/>
        <v>-168</v>
      </c>
      <c r="F51">
        <f t="shared" si="16"/>
        <v>-84</v>
      </c>
      <c r="G51">
        <f t="shared" si="17"/>
        <v>-11</v>
      </c>
      <c r="H51">
        <f t="shared" si="18"/>
        <v>-92</v>
      </c>
      <c r="I51">
        <f t="shared" si="19"/>
        <v>2125</v>
      </c>
      <c r="J51">
        <f t="shared" si="20"/>
        <v>531</v>
      </c>
    </row>
    <row r="52" spans="1:10" x14ac:dyDescent="0.25">
      <c r="A52">
        <v>13</v>
      </c>
      <c r="B52">
        <f t="shared" si="13"/>
        <v>130</v>
      </c>
      <c r="C52">
        <f t="shared" si="14"/>
        <v>2000</v>
      </c>
      <c r="D52">
        <f t="shared" si="21"/>
        <v>2216</v>
      </c>
      <c r="E52">
        <f t="shared" si="15"/>
        <v>-216</v>
      </c>
      <c r="F52">
        <f t="shared" si="16"/>
        <v>-108</v>
      </c>
      <c r="G52">
        <f t="shared" si="17"/>
        <v>-14</v>
      </c>
      <c r="H52">
        <f t="shared" si="18"/>
        <v>-133</v>
      </c>
      <c r="I52">
        <f t="shared" si="19"/>
        <v>1992</v>
      </c>
      <c r="J52">
        <f t="shared" si="20"/>
        <v>498</v>
      </c>
    </row>
    <row r="53" spans="1:10" x14ac:dyDescent="0.25">
      <c r="A53">
        <v>14</v>
      </c>
      <c r="B53">
        <f t="shared" si="13"/>
        <v>140</v>
      </c>
      <c r="C53">
        <f t="shared" si="14"/>
        <v>2000</v>
      </c>
      <c r="D53">
        <f t="shared" si="21"/>
        <v>2124</v>
      </c>
      <c r="E53">
        <f t="shared" si="15"/>
        <v>-124</v>
      </c>
      <c r="F53">
        <f t="shared" si="16"/>
        <v>-62</v>
      </c>
      <c r="G53">
        <f t="shared" si="17"/>
        <v>-8</v>
      </c>
      <c r="H53">
        <f t="shared" si="18"/>
        <v>-84</v>
      </c>
      <c r="I53">
        <f t="shared" si="19"/>
        <v>1908</v>
      </c>
      <c r="J53">
        <f t="shared" si="20"/>
        <v>477</v>
      </c>
    </row>
    <row r="54" spans="1:10" x14ac:dyDescent="0.25">
      <c r="A54">
        <v>15</v>
      </c>
      <c r="B54">
        <f t="shared" si="13"/>
        <v>150</v>
      </c>
      <c r="C54">
        <f t="shared" si="14"/>
        <v>2000</v>
      </c>
      <c r="D54">
        <f t="shared" si="21"/>
        <v>1992</v>
      </c>
      <c r="E54">
        <f t="shared" si="15"/>
        <v>8</v>
      </c>
      <c r="F54">
        <f t="shared" si="16"/>
        <v>4</v>
      </c>
      <c r="G54">
        <f t="shared" si="17"/>
        <v>1</v>
      </c>
      <c r="H54">
        <f t="shared" si="18"/>
        <v>-3</v>
      </c>
      <c r="I54">
        <f t="shared" si="19"/>
        <v>1905</v>
      </c>
      <c r="J54">
        <f t="shared" si="20"/>
        <v>476</v>
      </c>
    </row>
    <row r="55" spans="1:10" x14ac:dyDescent="0.25">
      <c r="A55">
        <v>16</v>
      </c>
      <c r="B55">
        <f t="shared" si="13"/>
        <v>160</v>
      </c>
      <c r="C55">
        <f t="shared" si="14"/>
        <v>2000</v>
      </c>
      <c r="D55">
        <f t="shared" si="21"/>
        <v>1908</v>
      </c>
      <c r="E55">
        <f t="shared" si="15"/>
        <v>92</v>
      </c>
      <c r="F55">
        <f t="shared" si="16"/>
        <v>46</v>
      </c>
      <c r="G55">
        <f t="shared" si="17"/>
        <v>6</v>
      </c>
      <c r="H55">
        <f t="shared" si="18"/>
        <v>53</v>
      </c>
      <c r="I55">
        <f t="shared" si="19"/>
        <v>1958</v>
      </c>
      <c r="J55">
        <f t="shared" si="20"/>
        <v>490</v>
      </c>
    </row>
    <row r="56" spans="1:10" x14ac:dyDescent="0.25">
      <c r="A56">
        <v>17</v>
      </c>
      <c r="B56">
        <f t="shared" si="13"/>
        <v>170</v>
      </c>
      <c r="C56">
        <f t="shared" si="14"/>
        <v>2000</v>
      </c>
      <c r="D56">
        <f t="shared" si="21"/>
        <v>1904</v>
      </c>
      <c r="E56">
        <f t="shared" si="15"/>
        <v>96</v>
      </c>
      <c r="F56">
        <f t="shared" si="16"/>
        <v>48</v>
      </c>
      <c r="G56">
        <f t="shared" si="17"/>
        <v>6</v>
      </c>
      <c r="H56">
        <f t="shared" si="18"/>
        <v>60</v>
      </c>
      <c r="I56">
        <f t="shared" si="19"/>
        <v>2018</v>
      </c>
      <c r="J56">
        <f t="shared" si="20"/>
        <v>505</v>
      </c>
    </row>
    <row r="57" spans="1:10" x14ac:dyDescent="0.25">
      <c r="A57">
        <v>18</v>
      </c>
      <c r="B57">
        <f t="shared" si="13"/>
        <v>180</v>
      </c>
      <c r="C57">
        <f t="shared" si="14"/>
        <v>2000</v>
      </c>
      <c r="D57">
        <f t="shared" si="21"/>
        <v>1960</v>
      </c>
      <c r="E57">
        <f t="shared" si="15"/>
        <v>40</v>
      </c>
      <c r="F57">
        <f t="shared" si="16"/>
        <v>20</v>
      </c>
      <c r="G57">
        <f t="shared" si="17"/>
        <v>3</v>
      </c>
      <c r="H57">
        <f t="shared" si="18"/>
        <v>29</v>
      </c>
      <c r="I57">
        <f t="shared" si="19"/>
        <v>2047</v>
      </c>
      <c r="J57">
        <f t="shared" si="20"/>
        <v>512</v>
      </c>
    </row>
    <row r="58" spans="1:10" x14ac:dyDescent="0.25">
      <c r="A58">
        <v>19</v>
      </c>
      <c r="B58">
        <f t="shared" si="13"/>
        <v>190</v>
      </c>
      <c r="C58">
        <f t="shared" si="14"/>
        <v>2000</v>
      </c>
      <c r="D58">
        <f t="shared" si="21"/>
        <v>2020</v>
      </c>
      <c r="E58">
        <f t="shared" si="15"/>
        <v>-20</v>
      </c>
      <c r="F58">
        <f t="shared" si="16"/>
        <v>-10</v>
      </c>
      <c r="G58">
        <f t="shared" si="17"/>
        <v>-1</v>
      </c>
      <c r="H58">
        <f t="shared" si="18"/>
        <v>-8</v>
      </c>
      <c r="I58">
        <f t="shared" si="19"/>
        <v>2039</v>
      </c>
      <c r="J58">
        <f t="shared" si="20"/>
        <v>510</v>
      </c>
    </row>
    <row r="59" spans="1:10" x14ac:dyDescent="0.25">
      <c r="A59">
        <v>20</v>
      </c>
      <c r="B59">
        <f t="shared" si="13"/>
        <v>200</v>
      </c>
      <c r="C59">
        <f t="shared" si="14"/>
        <v>2000</v>
      </c>
      <c r="D59">
        <f t="shared" si="21"/>
        <v>2048</v>
      </c>
      <c r="E59">
        <f t="shared" si="15"/>
        <v>-48</v>
      </c>
      <c r="F59">
        <f t="shared" si="16"/>
        <v>-24</v>
      </c>
      <c r="G59">
        <f t="shared" si="17"/>
        <v>-3</v>
      </c>
      <c r="H59">
        <f t="shared" si="18"/>
        <v>-28</v>
      </c>
      <c r="I59">
        <f t="shared" si="19"/>
        <v>2011</v>
      </c>
      <c r="J59">
        <f t="shared" si="20"/>
        <v>503</v>
      </c>
    </row>
    <row r="60" spans="1:10" x14ac:dyDescent="0.25">
      <c r="A60">
        <v>21</v>
      </c>
      <c r="B60">
        <f t="shared" si="13"/>
        <v>210</v>
      </c>
      <c r="C60">
        <f t="shared" si="14"/>
        <v>2000</v>
      </c>
      <c r="D60">
        <f t="shared" si="21"/>
        <v>2040</v>
      </c>
      <c r="E60">
        <f t="shared" si="15"/>
        <v>-40</v>
      </c>
      <c r="F60">
        <f t="shared" si="16"/>
        <v>-20</v>
      </c>
      <c r="G60">
        <f t="shared" si="17"/>
        <v>-3</v>
      </c>
      <c r="H60">
        <f t="shared" si="18"/>
        <v>-26</v>
      </c>
      <c r="I60">
        <f t="shared" si="19"/>
        <v>1985</v>
      </c>
      <c r="J60">
        <f t="shared" si="20"/>
        <v>496</v>
      </c>
    </row>
    <row r="61" spans="1:10" x14ac:dyDescent="0.25">
      <c r="A61">
        <v>22</v>
      </c>
      <c r="B61">
        <f t="shared" si="13"/>
        <v>220</v>
      </c>
      <c r="C61">
        <f t="shared" si="14"/>
        <v>2000</v>
      </c>
      <c r="D61">
        <f t="shared" si="21"/>
        <v>2012</v>
      </c>
      <c r="E61">
        <f t="shared" si="15"/>
        <v>-12</v>
      </c>
      <c r="F61">
        <f t="shared" si="16"/>
        <v>-6</v>
      </c>
      <c r="G61">
        <f t="shared" si="17"/>
        <v>-1</v>
      </c>
      <c r="H61">
        <f t="shared" si="18"/>
        <v>-10</v>
      </c>
      <c r="I61">
        <f t="shared" si="19"/>
        <v>1975</v>
      </c>
      <c r="J61">
        <f t="shared" si="20"/>
        <v>494</v>
      </c>
    </row>
    <row r="62" spans="1:10" x14ac:dyDescent="0.25">
      <c r="A62">
        <v>23</v>
      </c>
      <c r="B62">
        <f t="shared" si="13"/>
        <v>230</v>
      </c>
      <c r="C62">
        <f t="shared" si="14"/>
        <v>2000</v>
      </c>
      <c r="D62">
        <f t="shared" si="21"/>
        <v>1984</v>
      </c>
      <c r="E62">
        <f t="shared" si="15"/>
        <v>16</v>
      </c>
      <c r="F62">
        <f t="shared" si="16"/>
        <v>8</v>
      </c>
      <c r="G62">
        <f t="shared" si="17"/>
        <v>1</v>
      </c>
      <c r="H62">
        <f t="shared" si="18"/>
        <v>8</v>
      </c>
      <c r="I62">
        <f t="shared" si="19"/>
        <v>1983</v>
      </c>
      <c r="J62">
        <f t="shared" si="20"/>
        <v>496</v>
      </c>
    </row>
    <row r="63" spans="1:10" x14ac:dyDescent="0.25">
      <c r="A63">
        <v>24</v>
      </c>
      <c r="B63">
        <f t="shared" si="13"/>
        <v>240</v>
      </c>
      <c r="C63">
        <f t="shared" si="14"/>
        <v>2000</v>
      </c>
      <c r="D63">
        <f t="shared" si="21"/>
        <v>1976</v>
      </c>
      <c r="E63">
        <f t="shared" si="15"/>
        <v>24</v>
      </c>
      <c r="F63">
        <f t="shared" si="16"/>
        <v>12</v>
      </c>
      <c r="G63">
        <f t="shared" si="17"/>
        <v>2</v>
      </c>
      <c r="H63">
        <f t="shared" si="18"/>
        <v>15</v>
      </c>
      <c r="I63">
        <f t="shared" si="19"/>
        <v>1998</v>
      </c>
      <c r="J63">
        <f t="shared" si="20"/>
        <v>500</v>
      </c>
    </row>
    <row r="64" spans="1:10" x14ac:dyDescent="0.25">
      <c r="A64">
        <v>25</v>
      </c>
      <c r="B64">
        <f t="shared" si="13"/>
        <v>250</v>
      </c>
      <c r="C64">
        <f t="shared" si="14"/>
        <v>2000</v>
      </c>
      <c r="D64">
        <f t="shared" si="21"/>
        <v>1984</v>
      </c>
      <c r="E64">
        <f t="shared" si="15"/>
        <v>16</v>
      </c>
      <c r="F64">
        <f t="shared" si="16"/>
        <v>8</v>
      </c>
      <c r="G64">
        <f t="shared" si="17"/>
        <v>1</v>
      </c>
      <c r="H64">
        <f t="shared" si="18"/>
        <v>11</v>
      </c>
      <c r="I64">
        <f t="shared" si="19"/>
        <v>2009</v>
      </c>
      <c r="J64">
        <f t="shared" si="20"/>
        <v>502</v>
      </c>
    </row>
    <row r="65" spans="1:10" x14ac:dyDescent="0.25">
      <c r="A65">
        <v>26</v>
      </c>
      <c r="B65">
        <f t="shared" si="13"/>
        <v>260</v>
      </c>
      <c r="C65">
        <f t="shared" si="14"/>
        <v>2000</v>
      </c>
      <c r="D65">
        <f t="shared" si="21"/>
        <v>2000</v>
      </c>
      <c r="E65">
        <f t="shared" si="15"/>
        <v>0</v>
      </c>
      <c r="F65">
        <f t="shared" si="16"/>
        <v>0</v>
      </c>
      <c r="G65">
        <f t="shared" si="17"/>
        <v>0</v>
      </c>
      <c r="H65">
        <f t="shared" si="18"/>
        <v>1</v>
      </c>
      <c r="I65">
        <f t="shared" si="19"/>
        <v>2010</v>
      </c>
      <c r="J65">
        <f t="shared" si="20"/>
        <v>503</v>
      </c>
    </row>
    <row r="66" spans="1:10" x14ac:dyDescent="0.25">
      <c r="A66">
        <v>27</v>
      </c>
      <c r="B66">
        <f t="shared" si="13"/>
        <v>270</v>
      </c>
      <c r="C66">
        <f t="shared" si="14"/>
        <v>2000</v>
      </c>
      <c r="D66">
        <f t="shared" si="21"/>
        <v>2008</v>
      </c>
      <c r="E66">
        <f t="shared" si="15"/>
        <v>-8</v>
      </c>
      <c r="F66">
        <f t="shared" si="16"/>
        <v>-4</v>
      </c>
      <c r="G66">
        <f t="shared" si="17"/>
        <v>-1</v>
      </c>
      <c r="H66">
        <f t="shared" si="18"/>
        <v>-5</v>
      </c>
      <c r="I66">
        <f t="shared" si="19"/>
        <v>2005</v>
      </c>
      <c r="J66">
        <f t="shared" si="20"/>
        <v>501</v>
      </c>
    </row>
    <row r="67" spans="1:10" x14ac:dyDescent="0.25">
      <c r="A67">
        <v>28</v>
      </c>
      <c r="B67">
        <f t="shared" si="13"/>
        <v>280</v>
      </c>
      <c r="C67">
        <f t="shared" si="14"/>
        <v>2000</v>
      </c>
      <c r="D67">
        <f t="shared" si="21"/>
        <v>2012</v>
      </c>
      <c r="E67">
        <f t="shared" si="15"/>
        <v>-12</v>
      </c>
      <c r="F67">
        <f t="shared" si="16"/>
        <v>-6</v>
      </c>
      <c r="G67">
        <f t="shared" si="17"/>
        <v>-1</v>
      </c>
      <c r="H67">
        <f t="shared" si="18"/>
        <v>-8</v>
      </c>
      <c r="I67">
        <f t="shared" si="19"/>
        <v>1997</v>
      </c>
      <c r="J67">
        <f t="shared" si="20"/>
        <v>499</v>
      </c>
    </row>
    <row r="68" spans="1:10" x14ac:dyDescent="0.25">
      <c r="A68">
        <v>29</v>
      </c>
      <c r="B68">
        <f t="shared" si="13"/>
        <v>290</v>
      </c>
      <c r="C68">
        <f t="shared" si="14"/>
        <v>2000</v>
      </c>
      <c r="D68">
        <f t="shared" si="21"/>
        <v>2004</v>
      </c>
      <c r="E68">
        <f t="shared" si="15"/>
        <v>-4</v>
      </c>
      <c r="F68">
        <f t="shared" si="16"/>
        <v>-2</v>
      </c>
      <c r="G68">
        <f t="shared" si="17"/>
        <v>0</v>
      </c>
      <c r="H68">
        <f t="shared" si="18"/>
        <v>-3</v>
      </c>
      <c r="I68">
        <f t="shared" si="19"/>
        <v>1994</v>
      </c>
      <c r="J68">
        <f t="shared" si="20"/>
        <v>499</v>
      </c>
    </row>
    <row r="69" spans="1:10" x14ac:dyDescent="0.25">
      <c r="A69">
        <v>30</v>
      </c>
      <c r="B69">
        <f t="shared" si="13"/>
        <v>300</v>
      </c>
      <c r="C69">
        <f t="shared" si="14"/>
        <v>2000</v>
      </c>
      <c r="D69">
        <f t="shared" si="21"/>
        <v>1996</v>
      </c>
      <c r="E69">
        <f t="shared" si="15"/>
        <v>4</v>
      </c>
      <c r="F69">
        <f t="shared" si="16"/>
        <v>2</v>
      </c>
      <c r="G69">
        <f t="shared" si="17"/>
        <v>0</v>
      </c>
      <c r="H69">
        <f t="shared" si="18"/>
        <v>2</v>
      </c>
      <c r="I69">
        <f t="shared" si="19"/>
        <v>1996</v>
      </c>
      <c r="J69">
        <f t="shared" si="20"/>
        <v>499</v>
      </c>
    </row>
    <row r="70" spans="1:10" x14ac:dyDescent="0.25">
      <c r="A70">
        <v>31</v>
      </c>
      <c r="B70">
        <f t="shared" si="13"/>
        <v>310</v>
      </c>
      <c r="C70">
        <f t="shared" si="14"/>
        <v>2000</v>
      </c>
      <c r="D70">
        <f t="shared" si="21"/>
        <v>1996</v>
      </c>
      <c r="E70">
        <f t="shared" si="15"/>
        <v>4</v>
      </c>
      <c r="F70">
        <f t="shared" si="16"/>
        <v>2</v>
      </c>
      <c r="G70">
        <f t="shared" si="17"/>
        <v>0</v>
      </c>
      <c r="H70">
        <f t="shared" si="18"/>
        <v>2</v>
      </c>
      <c r="I70">
        <f t="shared" si="19"/>
        <v>1998</v>
      </c>
      <c r="J70">
        <f t="shared" si="20"/>
        <v>500</v>
      </c>
    </row>
    <row r="71" spans="1:10" x14ac:dyDescent="0.25">
      <c r="A71">
        <v>32</v>
      </c>
      <c r="B71">
        <f t="shared" si="13"/>
        <v>320</v>
      </c>
      <c r="C71">
        <f t="shared" si="14"/>
        <v>2000</v>
      </c>
      <c r="D71">
        <f t="shared" si="21"/>
        <v>1996</v>
      </c>
      <c r="E71">
        <f t="shared" si="15"/>
        <v>4</v>
      </c>
      <c r="F71">
        <f t="shared" si="16"/>
        <v>2</v>
      </c>
      <c r="G71">
        <f t="shared" si="17"/>
        <v>0</v>
      </c>
      <c r="H71">
        <f t="shared" si="18"/>
        <v>2</v>
      </c>
      <c r="I71">
        <f t="shared" si="19"/>
        <v>2000</v>
      </c>
      <c r="J71">
        <f t="shared" si="20"/>
        <v>500</v>
      </c>
    </row>
    <row r="72" spans="1:10" x14ac:dyDescent="0.25">
      <c r="A72">
        <v>33</v>
      </c>
      <c r="B72">
        <f t="shared" si="13"/>
        <v>330</v>
      </c>
      <c r="C72">
        <f t="shared" si="14"/>
        <v>2000</v>
      </c>
      <c r="D72">
        <f t="shared" si="21"/>
        <v>2000</v>
      </c>
      <c r="E72">
        <f t="shared" si="15"/>
        <v>0</v>
      </c>
      <c r="F72">
        <f t="shared" si="16"/>
        <v>0</v>
      </c>
      <c r="G72">
        <f t="shared" si="17"/>
        <v>0</v>
      </c>
      <c r="H72">
        <f t="shared" si="18"/>
        <v>0</v>
      </c>
      <c r="I72">
        <f t="shared" si="19"/>
        <v>2000</v>
      </c>
      <c r="J72">
        <f t="shared" si="20"/>
        <v>500</v>
      </c>
    </row>
    <row r="73" spans="1:10" x14ac:dyDescent="0.25">
      <c r="A73">
        <v>34</v>
      </c>
      <c r="B73">
        <f t="shared" si="13"/>
        <v>340</v>
      </c>
      <c r="C73">
        <f t="shared" si="14"/>
        <v>2000</v>
      </c>
      <c r="D73">
        <f t="shared" si="21"/>
        <v>2000</v>
      </c>
      <c r="E73">
        <f t="shared" si="15"/>
        <v>0</v>
      </c>
      <c r="F73">
        <f t="shared" si="16"/>
        <v>0</v>
      </c>
      <c r="G73">
        <f t="shared" si="17"/>
        <v>0</v>
      </c>
      <c r="H73">
        <f t="shared" si="18"/>
        <v>0</v>
      </c>
      <c r="I73">
        <f t="shared" si="19"/>
        <v>2000</v>
      </c>
      <c r="J73">
        <f t="shared" si="20"/>
        <v>500</v>
      </c>
    </row>
    <row r="74" spans="1:10" x14ac:dyDescent="0.25">
      <c r="A74">
        <v>35</v>
      </c>
      <c r="B74">
        <f t="shared" si="13"/>
        <v>350</v>
      </c>
      <c r="C74">
        <f t="shared" si="14"/>
        <v>2000</v>
      </c>
      <c r="D74">
        <f t="shared" si="21"/>
        <v>2000</v>
      </c>
      <c r="E74">
        <f t="shared" si="15"/>
        <v>0</v>
      </c>
      <c r="F74">
        <f t="shared" si="16"/>
        <v>0</v>
      </c>
      <c r="G74">
        <f t="shared" si="17"/>
        <v>0</v>
      </c>
      <c r="H74">
        <f t="shared" si="18"/>
        <v>0</v>
      </c>
      <c r="I74">
        <f t="shared" si="19"/>
        <v>2000</v>
      </c>
      <c r="J74">
        <f t="shared" si="20"/>
        <v>500</v>
      </c>
    </row>
    <row r="75" spans="1:10" x14ac:dyDescent="0.25">
      <c r="A75">
        <v>36</v>
      </c>
      <c r="B75">
        <f t="shared" si="13"/>
        <v>360</v>
      </c>
      <c r="C75">
        <f t="shared" si="14"/>
        <v>2000</v>
      </c>
      <c r="D75">
        <f t="shared" si="21"/>
        <v>2000</v>
      </c>
      <c r="E75">
        <f t="shared" si="15"/>
        <v>0</v>
      </c>
      <c r="F75">
        <f t="shared" si="16"/>
        <v>0</v>
      </c>
      <c r="G75">
        <f t="shared" si="17"/>
        <v>0</v>
      </c>
      <c r="H75">
        <f t="shared" si="18"/>
        <v>0</v>
      </c>
      <c r="I75">
        <f t="shared" si="19"/>
        <v>2000</v>
      </c>
      <c r="J75">
        <f t="shared" si="20"/>
        <v>500</v>
      </c>
    </row>
    <row r="76" spans="1:10" x14ac:dyDescent="0.25">
      <c r="A76">
        <v>37</v>
      </c>
      <c r="B76">
        <f t="shared" si="13"/>
        <v>370</v>
      </c>
      <c r="C76">
        <f t="shared" si="14"/>
        <v>2000</v>
      </c>
      <c r="D76">
        <f t="shared" si="21"/>
        <v>2000</v>
      </c>
      <c r="E76">
        <f t="shared" si="15"/>
        <v>0</v>
      </c>
      <c r="F76">
        <f t="shared" si="16"/>
        <v>0</v>
      </c>
      <c r="G76">
        <f t="shared" si="17"/>
        <v>0</v>
      </c>
      <c r="H76">
        <f t="shared" si="18"/>
        <v>0</v>
      </c>
      <c r="I76">
        <f t="shared" si="19"/>
        <v>2000</v>
      </c>
      <c r="J76">
        <f t="shared" si="20"/>
        <v>500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Munka1</vt:lpstr>
      <vt:lpstr>Munka2</vt:lpstr>
      <vt:lpstr>Tacho</vt:lpstr>
      <vt:lpstr>PI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Tamás</dc:creator>
  <cp:lastModifiedBy>Tamás</cp:lastModifiedBy>
  <dcterms:created xsi:type="dcterms:W3CDTF">2015-02-15T23:15:51Z</dcterms:created>
  <dcterms:modified xsi:type="dcterms:W3CDTF">2015-03-05T21:09:28Z</dcterms:modified>
</cp:coreProperties>
</file>