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9320" windowHeight="14565" activeTab="3"/>
  </bookViews>
  <sheets>
    <sheet name="Munka1" sheetId="1" r:id="rId1"/>
    <sheet name="Munka2" sheetId="2" r:id="rId2"/>
    <sheet name="Tacho" sheetId="3" r:id="rId3"/>
    <sheet name="PI" sheetId="4" r:id="rId4"/>
  </sheets>
  <calcPr calcId="114210"/>
</workbook>
</file>

<file path=xl/calcChain.xml><?xml version="1.0" encoding="utf-8"?>
<calcChain xmlns="http://schemas.openxmlformats.org/spreadsheetml/2006/main">
  <c r="G40" i="4"/>
  <c r="F40"/>
  <c r="H40"/>
  <c r="I40"/>
  <c r="G41"/>
  <c r="F41"/>
  <c r="H41"/>
  <c r="I41"/>
  <c r="J40"/>
  <c r="D42"/>
  <c r="E42"/>
  <c r="F42"/>
  <c r="G42"/>
  <c r="H42"/>
  <c r="I42"/>
  <c r="J41"/>
  <c r="D43"/>
  <c r="E43"/>
  <c r="F43"/>
  <c r="G43"/>
  <c r="H43"/>
  <c r="I43"/>
  <c r="J42"/>
  <c r="D44"/>
  <c r="E44"/>
  <c r="F44"/>
  <c r="G44"/>
  <c r="H44"/>
  <c r="I44"/>
  <c r="J43"/>
  <c r="D45"/>
  <c r="E45"/>
  <c r="F45"/>
  <c r="G45"/>
  <c r="H45"/>
  <c r="I45"/>
  <c r="J44"/>
  <c r="D46"/>
  <c r="E46"/>
  <c r="F46"/>
  <c r="G46"/>
  <c r="H46"/>
  <c r="I46"/>
  <c r="J45"/>
  <c r="D47"/>
  <c r="E47"/>
  <c r="F47"/>
  <c r="G47"/>
  <c r="H47"/>
  <c r="I47"/>
  <c r="J46"/>
  <c r="D48"/>
  <c r="E48"/>
  <c r="F48"/>
  <c r="G48"/>
  <c r="H48"/>
  <c r="I48"/>
  <c r="J47"/>
  <c r="D49"/>
  <c r="E49"/>
  <c r="F49"/>
  <c r="G49"/>
  <c r="H49"/>
  <c r="I49"/>
  <c r="J48"/>
  <c r="D50"/>
  <c r="E50"/>
  <c r="F50"/>
  <c r="G50"/>
  <c r="H50"/>
  <c r="I50"/>
  <c r="J49"/>
  <c r="D51"/>
  <c r="E51"/>
  <c r="F51"/>
  <c r="G51"/>
  <c r="H51"/>
  <c r="I51"/>
  <c r="J50"/>
  <c r="D52"/>
  <c r="E52"/>
  <c r="F52"/>
  <c r="G52"/>
  <c r="H52"/>
  <c r="I52"/>
  <c r="J51"/>
  <c r="D53"/>
  <c r="E53"/>
  <c r="F53"/>
  <c r="G53"/>
  <c r="H53"/>
  <c r="I53"/>
  <c r="J52"/>
  <c r="D54"/>
  <c r="E54"/>
  <c r="F54"/>
  <c r="G54"/>
  <c r="H54"/>
  <c r="I54"/>
  <c r="J53"/>
  <c r="D55"/>
  <c r="E55"/>
  <c r="F55"/>
  <c r="G55"/>
  <c r="H55"/>
  <c r="I55"/>
  <c r="J54"/>
  <c r="D56"/>
  <c r="E56"/>
  <c r="F56"/>
  <c r="G56"/>
  <c r="H56"/>
  <c r="I56"/>
  <c r="J55"/>
  <c r="D57"/>
  <c r="E57"/>
  <c r="F57"/>
  <c r="G57"/>
  <c r="H57"/>
  <c r="I57"/>
  <c r="J56"/>
  <c r="D58"/>
  <c r="E58"/>
  <c r="F58"/>
  <c r="G58"/>
  <c r="H58"/>
  <c r="I58"/>
  <c r="J57"/>
  <c r="D59"/>
  <c r="E59"/>
  <c r="F59"/>
  <c r="G59"/>
  <c r="H59"/>
  <c r="I59"/>
  <c r="J58"/>
  <c r="D60"/>
  <c r="E60"/>
  <c r="F60"/>
  <c r="G60"/>
  <c r="H60"/>
  <c r="I60"/>
  <c r="J59"/>
  <c r="D61"/>
  <c r="E61"/>
  <c r="F61"/>
  <c r="G61"/>
  <c r="H61"/>
  <c r="I61"/>
  <c r="J60"/>
  <c r="D62"/>
  <c r="E62"/>
  <c r="F62"/>
  <c r="G62"/>
  <c r="H62"/>
  <c r="I62"/>
  <c r="J61"/>
  <c r="D63"/>
  <c r="E63"/>
  <c r="F63"/>
  <c r="G63"/>
  <c r="H63"/>
  <c r="I63"/>
  <c r="J62"/>
  <c r="D64"/>
  <c r="E64"/>
  <c r="F64"/>
  <c r="G64"/>
  <c r="H64"/>
  <c r="I64"/>
  <c r="J63"/>
  <c r="D65"/>
  <c r="E65"/>
  <c r="F65"/>
  <c r="G65"/>
  <c r="H65"/>
  <c r="I65"/>
  <c r="J64"/>
  <c r="D66"/>
  <c r="E66"/>
  <c r="F66"/>
  <c r="G66"/>
  <c r="H66"/>
  <c r="I66"/>
  <c r="J65"/>
  <c r="D67"/>
  <c r="E67"/>
  <c r="F67"/>
  <c r="G67"/>
  <c r="H67"/>
  <c r="I67"/>
  <c r="J66"/>
  <c r="D68"/>
  <c r="E68"/>
  <c r="F68"/>
  <c r="G68"/>
  <c r="H68"/>
  <c r="I68"/>
  <c r="J67"/>
  <c r="D69"/>
  <c r="E69"/>
  <c r="F69"/>
  <c r="G69"/>
  <c r="H69"/>
  <c r="I69"/>
  <c r="J68"/>
  <c r="D70"/>
  <c r="E70"/>
  <c r="F70"/>
  <c r="G70"/>
  <c r="H70"/>
  <c r="I70"/>
  <c r="J69"/>
  <c r="D71"/>
  <c r="E71"/>
  <c r="F71"/>
  <c r="G71"/>
  <c r="H71"/>
  <c r="I71"/>
  <c r="J70"/>
  <c r="D72"/>
  <c r="E72"/>
  <c r="F72"/>
  <c r="G72"/>
  <c r="H72"/>
  <c r="I72"/>
  <c r="J71"/>
  <c r="D73"/>
  <c r="E73"/>
  <c r="F73"/>
  <c r="G73"/>
  <c r="H73"/>
  <c r="I73"/>
  <c r="J72"/>
  <c r="D74"/>
  <c r="E74"/>
  <c r="F74"/>
  <c r="G74"/>
  <c r="H74"/>
  <c r="I74"/>
  <c r="J73"/>
  <c r="D75"/>
  <c r="E75"/>
  <c r="F75"/>
  <c r="G75"/>
  <c r="H75"/>
  <c r="I75"/>
  <c r="J74"/>
  <c r="D76"/>
  <c r="E76"/>
  <c r="F76"/>
  <c r="G76"/>
  <c r="H76"/>
  <c r="I76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39"/>
  <c r="C40"/>
  <c r="C41"/>
  <c r="J39"/>
  <c r="F39"/>
  <c r="K12" i="2"/>
  <c r="K11"/>
  <c r="J3" i="4"/>
  <c r="D40"/>
  <c r="E40"/>
  <c r="D41"/>
  <c r="C42"/>
  <c r="E14" i="2"/>
  <c r="E15"/>
  <c r="E17"/>
  <c r="E18"/>
  <c r="E19"/>
  <c r="E20"/>
  <c r="E16"/>
  <c r="D16"/>
  <c r="D17"/>
  <c r="D18"/>
  <c r="D19"/>
  <c r="D20"/>
  <c r="D14"/>
  <c r="D15"/>
  <c r="C14"/>
  <c r="C15"/>
  <c r="C17"/>
  <c r="C18"/>
  <c r="C19"/>
  <c r="C20"/>
  <c r="C16"/>
  <c r="B14" i="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5"/>
  <c r="B6"/>
  <c r="B7"/>
  <c r="B8"/>
  <c r="B9"/>
  <c r="B10"/>
  <c r="B11"/>
  <c r="B12"/>
  <c r="B13"/>
  <c r="B3"/>
  <c r="B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F3"/>
  <c r="C43"/>
  <c r="C28" i="2"/>
  <c r="C27"/>
  <c r="C26"/>
  <c r="G10"/>
  <c r="K10"/>
  <c r="C44" i="4"/>
  <c r="B11" i="2"/>
  <c r="C11"/>
  <c r="K2"/>
  <c r="K3"/>
  <c r="K4"/>
  <c r="C45" i="4"/>
  <c r="D11" i="2"/>
  <c r="F11"/>
  <c r="E11"/>
  <c r="G11"/>
  <c r="C24"/>
  <c r="C25"/>
  <c r="C29"/>
  <c r="C30"/>
  <c r="C31"/>
  <c r="E41" i="4"/>
  <c r="C46"/>
  <c r="C23" i="2"/>
  <c r="B20"/>
  <c r="B15"/>
  <c r="B16"/>
  <c r="B17"/>
  <c r="B18"/>
  <c r="B19"/>
  <c r="B14"/>
  <c r="H2"/>
  <c r="C47" i="4"/>
  <c r="K5" i="2"/>
  <c r="J5"/>
  <c r="H1"/>
  <c r="E3" i="3"/>
  <c r="E4"/>
  <c r="E5"/>
  <c r="E6"/>
  <c r="E7"/>
  <c r="E8"/>
  <c r="E2"/>
  <c r="D3"/>
  <c r="D4"/>
  <c r="D5"/>
  <c r="D6"/>
  <c r="D7"/>
  <c r="D8"/>
  <c r="D2"/>
  <c r="C48" i="4"/>
  <c r="D4"/>
  <c r="B7" i="2"/>
  <c r="C7"/>
  <c r="E7"/>
  <c r="G7"/>
  <c r="G3"/>
  <c r="B3"/>
  <c r="C3"/>
  <c r="D3"/>
  <c r="F3"/>
  <c r="C49" i="4"/>
  <c r="E4"/>
  <c r="G4"/>
  <c r="D7" i="2"/>
  <c r="F7"/>
  <c r="N4" i="1"/>
  <c r="O4"/>
  <c r="P4"/>
  <c r="Q4"/>
  <c r="R4"/>
  <c r="S4"/>
  <c r="C50" i="4"/>
  <c r="F4"/>
  <c r="H4"/>
  <c r="I4"/>
  <c r="J4"/>
  <c r="D5"/>
  <c r="E5"/>
  <c r="E4" i="1"/>
  <c r="F4"/>
  <c r="G4"/>
  <c r="H4"/>
  <c r="I4"/>
  <c r="J4"/>
  <c r="K4"/>
  <c r="L4"/>
  <c r="M4"/>
  <c r="D4"/>
  <c r="X10"/>
  <c r="Y10"/>
  <c r="W10"/>
  <c r="U8"/>
  <c r="U9"/>
  <c r="U7"/>
  <c r="U12"/>
  <c r="U13"/>
  <c r="U11"/>
  <c r="X14"/>
  <c r="Y14"/>
  <c r="W14"/>
  <c r="AA12"/>
  <c r="AA13"/>
  <c r="AA11"/>
  <c r="AA8"/>
  <c r="AA9"/>
  <c r="AA7"/>
  <c r="Y6"/>
  <c r="X6"/>
  <c r="W6"/>
  <c r="C51" i="4"/>
  <c r="F5"/>
  <c r="G5"/>
  <c r="H5"/>
  <c r="I5"/>
  <c r="J5"/>
  <c r="C52"/>
  <c r="D6"/>
  <c r="E6"/>
  <c r="G6"/>
  <c r="C53"/>
  <c r="F6"/>
  <c r="C54"/>
  <c r="H6"/>
  <c r="I6"/>
  <c r="J6"/>
  <c r="C55"/>
  <c r="D7"/>
  <c r="E7"/>
  <c r="G7"/>
  <c r="C56"/>
  <c r="F7"/>
  <c r="H7"/>
  <c r="I7"/>
  <c r="J7"/>
  <c r="C57"/>
  <c r="D8"/>
  <c r="E8"/>
  <c r="G8"/>
  <c r="C58"/>
  <c r="F8"/>
  <c r="C59"/>
  <c r="H8"/>
  <c r="I8"/>
  <c r="J8"/>
  <c r="D9"/>
  <c r="E9"/>
  <c r="G9"/>
  <c r="C60"/>
  <c r="F9"/>
  <c r="C61"/>
  <c r="H9"/>
  <c r="I9"/>
  <c r="C62"/>
  <c r="J9"/>
  <c r="D10"/>
  <c r="E10"/>
  <c r="G10"/>
  <c r="C63"/>
  <c r="F10"/>
  <c r="C64"/>
  <c r="H10"/>
  <c r="I10"/>
  <c r="J10"/>
  <c r="D11"/>
  <c r="E11"/>
  <c r="C65"/>
  <c r="F11"/>
  <c r="G11"/>
  <c r="C66"/>
  <c r="H11"/>
  <c r="I11"/>
  <c r="J11"/>
  <c r="D12"/>
  <c r="E12"/>
  <c r="G12"/>
  <c r="C67"/>
  <c r="F12"/>
  <c r="H12"/>
  <c r="I12"/>
  <c r="C68"/>
  <c r="J12"/>
  <c r="D13"/>
  <c r="E13"/>
  <c r="G13"/>
  <c r="C69"/>
  <c r="F13"/>
  <c r="C70"/>
  <c r="H13"/>
  <c r="I13"/>
  <c r="C71"/>
  <c r="J13"/>
  <c r="D14"/>
  <c r="E14"/>
  <c r="G14"/>
  <c r="C72"/>
  <c r="F14"/>
  <c r="C73"/>
  <c r="H14"/>
  <c r="I14"/>
  <c r="J14"/>
  <c r="D15"/>
  <c r="E15"/>
  <c r="C74"/>
  <c r="F15"/>
  <c r="G15"/>
  <c r="C75"/>
  <c r="H15"/>
  <c r="I15"/>
  <c r="J15"/>
  <c r="D16"/>
  <c r="E16"/>
  <c r="G16"/>
  <c r="C76"/>
  <c r="F16"/>
  <c r="H16"/>
  <c r="I16"/>
  <c r="J16"/>
  <c r="D17"/>
  <c r="E17"/>
  <c r="G17"/>
  <c r="F17"/>
  <c r="H17"/>
  <c r="I17"/>
  <c r="J17"/>
  <c r="D18"/>
  <c r="E18"/>
  <c r="G18"/>
  <c r="F18"/>
  <c r="H18"/>
  <c r="I18"/>
  <c r="J18"/>
  <c r="D19"/>
  <c r="E19"/>
  <c r="G19"/>
  <c r="F19"/>
  <c r="H19"/>
  <c r="I19"/>
  <c r="J19"/>
  <c r="D20"/>
  <c r="E20"/>
  <c r="G20"/>
  <c r="F20"/>
  <c r="H20"/>
  <c r="I20"/>
  <c r="J20"/>
  <c r="D21"/>
  <c r="E21"/>
  <c r="G21"/>
  <c r="F21"/>
  <c r="H21"/>
  <c r="I21"/>
  <c r="J21"/>
  <c r="D22"/>
  <c r="E22"/>
  <c r="G22"/>
  <c r="F22"/>
  <c r="H22"/>
  <c r="I22"/>
  <c r="J22"/>
  <c r="D23"/>
  <c r="E23"/>
  <c r="G23"/>
  <c r="F23"/>
  <c r="H23"/>
  <c r="I23"/>
  <c r="J23"/>
  <c r="D24"/>
  <c r="E24"/>
  <c r="G24"/>
  <c r="F24"/>
  <c r="H24"/>
  <c r="I24"/>
  <c r="J24"/>
  <c r="D25"/>
  <c r="E25"/>
  <c r="G25"/>
  <c r="F25"/>
  <c r="H25"/>
  <c r="I25"/>
  <c r="J25"/>
  <c r="D26"/>
  <c r="E26"/>
  <c r="G26"/>
  <c r="F26"/>
  <c r="H26"/>
  <c r="I26"/>
  <c r="J26"/>
  <c r="D27"/>
  <c r="E27"/>
  <c r="G27"/>
  <c r="F27"/>
  <c r="H27"/>
  <c r="I27"/>
  <c r="J27"/>
  <c r="D28"/>
  <c r="E28"/>
  <c r="G28"/>
  <c r="F28"/>
  <c r="H28"/>
  <c r="I28"/>
  <c r="J28"/>
  <c r="D29"/>
  <c r="E29"/>
  <c r="G29"/>
  <c r="F29"/>
  <c r="H29"/>
  <c r="I29"/>
  <c r="J29"/>
  <c r="D30"/>
  <c r="E30"/>
  <c r="G30"/>
  <c r="F30"/>
  <c r="H30"/>
  <c r="I30"/>
  <c r="J30"/>
  <c r="D31"/>
  <c r="E31"/>
  <c r="G31"/>
  <c r="F31"/>
  <c r="H31"/>
  <c r="I31"/>
  <c r="J31"/>
  <c r="D32"/>
  <c r="E32"/>
  <c r="G32"/>
  <c r="F32"/>
  <c r="H32"/>
  <c r="I32"/>
  <c r="J32"/>
  <c r="D33"/>
  <c r="E33"/>
  <c r="G33"/>
  <c r="F33"/>
  <c r="H33"/>
  <c r="I33"/>
  <c r="J33"/>
  <c r="J75"/>
  <c r="J76"/>
</calcChain>
</file>

<file path=xl/comments1.xml><?xml version="1.0" encoding="utf-8"?>
<comments xmlns="http://schemas.openxmlformats.org/spreadsheetml/2006/main">
  <authors>
    <author>Tamás</author>
  </authors>
  <commentList>
    <comment ref="D41" authorId="0">
      <text>
        <r>
          <rPr>
            <b/>
            <sz val="8"/>
            <color indexed="81"/>
            <rFont val="Tahoma"/>
            <charset val="1"/>
          </rPr>
          <t>Tamás:</t>
        </r>
        <r>
          <rPr>
            <sz val="8"/>
            <color indexed="81"/>
            <rFont val="Tahoma"/>
            <charset val="1"/>
          </rPr>
          <t xml:space="preserve">
Itt egyel arrébb számol.</t>
        </r>
      </text>
    </comment>
  </commentList>
</comments>
</file>

<file path=xl/sharedStrings.xml><?xml version="1.0" encoding="utf-8"?>
<sst xmlns="http://schemas.openxmlformats.org/spreadsheetml/2006/main" count="124" uniqueCount="92">
  <si>
    <t>Motor fordulaszám szabályozás</t>
  </si>
  <si>
    <t>PIC16F1513</t>
  </si>
  <si>
    <t>Kijelző</t>
  </si>
  <si>
    <t>a</t>
  </si>
  <si>
    <t>b</t>
  </si>
  <si>
    <t>c</t>
  </si>
  <si>
    <t>d</t>
  </si>
  <si>
    <t>e</t>
  </si>
  <si>
    <t>g</t>
  </si>
  <si>
    <t>f</t>
  </si>
  <si>
    <t>Dp.</t>
  </si>
  <si>
    <t>Kp.</t>
  </si>
  <si>
    <t>Fp.</t>
  </si>
  <si>
    <t>RB5</t>
  </si>
  <si>
    <t>RB3</t>
  </si>
  <si>
    <t>RB6</t>
  </si>
  <si>
    <t>RB2</t>
  </si>
  <si>
    <t>RB1</t>
  </si>
  <si>
    <t>RB7</t>
  </si>
  <si>
    <t>RB4</t>
  </si>
  <si>
    <t>RB0</t>
  </si>
  <si>
    <t>RC0</t>
  </si>
  <si>
    <t>RA4</t>
  </si>
  <si>
    <t>DIGIT1</t>
  </si>
  <si>
    <t>DIGIT2</t>
  </si>
  <si>
    <t>DIGIT3</t>
  </si>
  <si>
    <t>DIGIT4</t>
  </si>
  <si>
    <t>RC6</t>
  </si>
  <si>
    <t>RC7</t>
  </si>
  <si>
    <t>RC4</t>
  </si>
  <si>
    <t>RC5</t>
  </si>
  <si>
    <t>Freki bemenet</t>
  </si>
  <si>
    <t>RC2</t>
  </si>
  <si>
    <t>Kapcsoló bemenet</t>
  </si>
  <si>
    <t>RC3</t>
  </si>
  <si>
    <t>PWM kimenet</t>
  </si>
  <si>
    <t>RC1</t>
  </si>
  <si>
    <t>Poti bemenet</t>
  </si>
  <si>
    <t>RA0</t>
  </si>
  <si>
    <t>A kimenet</t>
  </si>
  <si>
    <t>RA1</t>
  </si>
  <si>
    <t>B kimenet</t>
  </si>
  <si>
    <t>RA2</t>
  </si>
  <si>
    <t>Üres</t>
  </si>
  <si>
    <t>RA3</t>
  </si>
  <si>
    <t>A</t>
  </si>
  <si>
    <t>space</t>
  </si>
  <si>
    <t>CCP2</t>
  </si>
  <si>
    <t>PWM mód</t>
  </si>
  <si>
    <t>CCP1</t>
  </si>
  <si>
    <t>Capture mód</t>
  </si>
  <si>
    <t>Analóg be</t>
  </si>
  <si>
    <t>Órajel</t>
  </si>
  <si>
    <t>Utasítás</t>
  </si>
  <si>
    <t>Számláló us</t>
  </si>
  <si>
    <t>Érték</t>
  </si>
  <si>
    <t>3D0900</t>
  </si>
  <si>
    <t>Mért Hz</t>
  </si>
  <si>
    <t>Pic mutat</t>
  </si>
  <si>
    <t>rpm</t>
  </si>
  <si>
    <t>AD</t>
  </si>
  <si>
    <t>Hiba</t>
  </si>
  <si>
    <t>ms</t>
  </si>
  <si>
    <t>Fordulat</t>
  </si>
  <si>
    <t>eredmény</t>
  </si>
  <si>
    <t>min</t>
  </si>
  <si>
    <t>max</t>
  </si>
  <si>
    <t>tápról</t>
  </si>
  <si>
    <t>KTSTATUS</t>
  </si>
  <si>
    <t>Idő túlcsordulás (kb 4s)</t>
  </si>
  <si>
    <t>Két beállítás között volt-e mérés</t>
  </si>
  <si>
    <t>x</t>
  </si>
  <si>
    <t>Kapcsoló állapot</t>
  </si>
  <si>
    <t>30 osztás/fordulat</t>
  </si>
  <si>
    <t>Érték rpm</t>
  </si>
  <si>
    <t>Hex.</t>
  </si>
  <si>
    <t>1 nincs szabályozás, 0 van</t>
  </si>
  <si>
    <t>Csak PWM és mérés (1)/szabályozás(0)</t>
  </si>
  <si>
    <t>opto</t>
  </si>
  <si>
    <t>tacho</t>
  </si>
  <si>
    <t>Opto 30 osztás 16 minta</t>
  </si>
  <si>
    <t>Eltérés %</t>
  </si>
  <si>
    <t>PWM</t>
  </si>
  <si>
    <t>P</t>
  </si>
  <si>
    <t>I</t>
  </si>
  <si>
    <t>U</t>
  </si>
  <si>
    <t>1 minta</t>
  </si>
  <si>
    <t>4 minta</t>
  </si>
  <si>
    <t>16 minta</t>
  </si>
  <si>
    <t>CCP</t>
  </si>
  <si>
    <t>Opto 30 osztás 4 minta</t>
  </si>
  <si>
    <t>Opto 30 osztás 1 minta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</si>
</sst>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4" borderId="0" xfId="0" applyFill="1"/>
    <xf numFmtId="2" fontId="0" fillId="4" borderId="0" xfId="0" applyNumberFormat="1" applyFill="1"/>
    <xf numFmtId="2" fontId="0" fillId="3" borderId="0" xfId="0" applyNumberFormat="1" applyFill="1"/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7.2507552870090641E-2"/>
          <c:y val="2.2950838043383423E-2"/>
          <c:w val="0.74018126888217528"/>
          <c:h val="0.9196728673098643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PI!$D$3:$D$17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1124</c:v>
                </c:pt>
                <c:pt idx="3">
                  <c:v>1744</c:v>
                </c:pt>
                <c:pt idx="4">
                  <c:v>1944</c:v>
                </c:pt>
                <c:pt idx="5">
                  <c:v>1992</c:v>
                </c:pt>
                <c:pt idx="6">
                  <c:v>2000</c:v>
                </c:pt>
                <c:pt idx="7">
                  <c:v>2000</c:v>
                </c:pt>
                <c:pt idx="8">
                  <c:v>2000</c:v>
                </c:pt>
                <c:pt idx="9">
                  <c:v>2000</c:v>
                </c:pt>
                <c:pt idx="10">
                  <c:v>2000</c:v>
                </c:pt>
                <c:pt idx="11">
                  <c:v>2000</c:v>
                </c:pt>
                <c:pt idx="12">
                  <c:v>2000</c:v>
                </c:pt>
                <c:pt idx="13">
                  <c:v>2000</c:v>
                </c:pt>
                <c:pt idx="14">
                  <c:v>2000</c:v>
                </c:pt>
              </c:numCache>
            </c:numRef>
          </c:val>
        </c:ser>
        <c:marker val="1"/>
        <c:axId val="35523200"/>
        <c:axId val="35549568"/>
      </c:lineChart>
      <c:catAx>
        <c:axId val="35523200"/>
        <c:scaling>
          <c:orientation val="minMax"/>
        </c:scaling>
        <c:axPos val="b"/>
        <c:numFmt formatCode="General" sourceLinked="1"/>
        <c:tickLblPos val="nextTo"/>
        <c:crossAx val="35549568"/>
        <c:crosses val="autoZero"/>
        <c:auto val="1"/>
        <c:lblAlgn val="ctr"/>
        <c:lblOffset val="100"/>
      </c:catAx>
      <c:valAx>
        <c:axId val="35549568"/>
        <c:scaling>
          <c:orientation val="minMax"/>
        </c:scaling>
        <c:axPos val="l"/>
        <c:majorGridlines/>
        <c:numFmt formatCode="General" sourceLinked="1"/>
        <c:tickLblPos val="nextTo"/>
        <c:crossAx val="35523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534743202416917"/>
          <c:y val="0.47868890776199713"/>
          <c:w val="0.15105740181268881"/>
          <c:h val="3.9344293788657295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5.5952380952380955E-2"/>
          <c:y val="2.2875816993464051E-2"/>
          <c:w val="0.79642857142857137"/>
          <c:h val="0.9199346405228757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PI!$D$39:$D$76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916</c:v>
                </c:pt>
                <c:pt idx="4">
                  <c:v>1584</c:v>
                </c:pt>
                <c:pt idx="5">
                  <c:v>1832</c:v>
                </c:pt>
                <c:pt idx="6">
                  <c:v>1888</c:v>
                </c:pt>
                <c:pt idx="7">
                  <c:v>1912</c:v>
                </c:pt>
                <c:pt idx="8">
                  <c:v>1940</c:v>
                </c:pt>
                <c:pt idx="9">
                  <c:v>1968</c:v>
                </c:pt>
                <c:pt idx="10">
                  <c:v>1984</c:v>
                </c:pt>
                <c:pt idx="11">
                  <c:v>1992</c:v>
                </c:pt>
                <c:pt idx="12">
                  <c:v>1996</c:v>
                </c:pt>
                <c:pt idx="13">
                  <c:v>1996</c:v>
                </c:pt>
                <c:pt idx="14">
                  <c:v>1996</c:v>
                </c:pt>
                <c:pt idx="15">
                  <c:v>2000</c:v>
                </c:pt>
                <c:pt idx="16">
                  <c:v>2000</c:v>
                </c:pt>
                <c:pt idx="17">
                  <c:v>2000</c:v>
                </c:pt>
                <c:pt idx="18">
                  <c:v>2000</c:v>
                </c:pt>
                <c:pt idx="19">
                  <c:v>2000</c:v>
                </c:pt>
                <c:pt idx="20">
                  <c:v>2000</c:v>
                </c:pt>
                <c:pt idx="21">
                  <c:v>2000</c:v>
                </c:pt>
                <c:pt idx="22">
                  <c:v>2000</c:v>
                </c:pt>
                <c:pt idx="23">
                  <c:v>2000</c:v>
                </c:pt>
                <c:pt idx="24">
                  <c:v>2000</c:v>
                </c:pt>
                <c:pt idx="25">
                  <c:v>2000</c:v>
                </c:pt>
                <c:pt idx="26">
                  <c:v>2000</c:v>
                </c:pt>
                <c:pt idx="27">
                  <c:v>2000</c:v>
                </c:pt>
                <c:pt idx="28">
                  <c:v>2000</c:v>
                </c:pt>
                <c:pt idx="29">
                  <c:v>2000</c:v>
                </c:pt>
                <c:pt idx="30">
                  <c:v>2000</c:v>
                </c:pt>
                <c:pt idx="31">
                  <c:v>2000</c:v>
                </c:pt>
                <c:pt idx="32">
                  <c:v>2000</c:v>
                </c:pt>
                <c:pt idx="33">
                  <c:v>2000</c:v>
                </c:pt>
                <c:pt idx="34">
                  <c:v>2000</c:v>
                </c:pt>
                <c:pt idx="35">
                  <c:v>2000</c:v>
                </c:pt>
                <c:pt idx="36">
                  <c:v>2000</c:v>
                </c:pt>
                <c:pt idx="37">
                  <c:v>2000</c:v>
                </c:pt>
              </c:numCache>
            </c:numRef>
          </c:val>
        </c:ser>
        <c:marker val="1"/>
        <c:axId val="35560832"/>
        <c:axId val="35570816"/>
      </c:lineChart>
      <c:catAx>
        <c:axId val="35560832"/>
        <c:scaling>
          <c:orientation val="minMax"/>
        </c:scaling>
        <c:axPos val="b"/>
        <c:numFmt formatCode="General" sourceLinked="1"/>
        <c:tickLblPos val="nextTo"/>
        <c:crossAx val="35570816"/>
        <c:crosses val="autoZero"/>
        <c:auto val="1"/>
        <c:lblAlgn val="ctr"/>
        <c:lblOffset val="100"/>
      </c:catAx>
      <c:valAx>
        <c:axId val="35570816"/>
        <c:scaling>
          <c:orientation val="minMax"/>
        </c:scaling>
        <c:axPos val="l"/>
        <c:majorGridlines/>
        <c:numFmt formatCode="General" sourceLinked="1"/>
        <c:tickLblPos val="nextTo"/>
        <c:crossAx val="35560832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209550</xdr:colOff>
      <xdr:row>20</xdr:row>
      <xdr:rowOff>9525</xdr:rowOff>
    </xdr:from>
    <xdr:to>
      <xdr:col>32</xdr:col>
      <xdr:colOff>571500</xdr:colOff>
      <xdr:row>31</xdr:row>
      <xdr:rowOff>171450</xdr:rowOff>
    </xdr:to>
    <xdr:pic>
      <xdr:nvPicPr>
        <xdr:cNvPr id="3073" name="Kép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86675" y="3867150"/>
          <a:ext cx="5210175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1</xdr:row>
      <xdr:rowOff>57150</xdr:rowOff>
    </xdr:from>
    <xdr:to>
      <xdr:col>22</xdr:col>
      <xdr:colOff>371475</xdr:colOff>
      <xdr:row>31</xdr:row>
      <xdr:rowOff>152400</xdr:rowOff>
    </xdr:to>
    <xdr:graphicFrame macro="">
      <xdr:nvGraphicFramePr>
        <xdr:cNvPr id="2050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38</xdr:row>
      <xdr:rowOff>9525</xdr:rowOff>
    </xdr:from>
    <xdr:to>
      <xdr:col>25</xdr:col>
      <xdr:colOff>85725</xdr:colOff>
      <xdr:row>68</xdr:row>
      <xdr:rowOff>123825</xdr:rowOff>
    </xdr:to>
    <xdr:graphicFrame macro="">
      <xdr:nvGraphicFramePr>
        <xdr:cNvPr id="2051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6"/>
  <sheetViews>
    <sheetView topLeftCell="A7" workbookViewId="0">
      <selection activeCell="A37" sqref="A37"/>
    </sheetView>
  </sheetViews>
  <sheetFormatPr defaultRowHeight="15"/>
  <cols>
    <col min="1" max="1" width="9.7109375" customWidth="1"/>
    <col min="4" max="18" width="5" customWidth="1"/>
    <col min="21" max="21" width="3.140625" customWidth="1"/>
    <col min="22" max="22" width="1.140625" customWidth="1"/>
    <col min="23" max="25" width="3.140625" customWidth="1"/>
    <col min="26" max="26" width="1" customWidth="1"/>
    <col min="27" max="27" width="3.140625" customWidth="1"/>
  </cols>
  <sheetData>
    <row r="1" spans="1:27" ht="18.75">
      <c r="A1" s="1" t="s">
        <v>0</v>
      </c>
    </row>
    <row r="3" spans="1:27">
      <c r="A3" t="s">
        <v>1</v>
      </c>
      <c r="U3" s="3"/>
    </row>
    <row r="4" spans="1:27">
      <c r="D4" t="str">
        <f>DEC2HEX(D13+D10*2+D9*4+D7*8+D12*16+D6*32+D8*64+D11*128,2)</f>
        <v>11</v>
      </c>
      <c r="E4" t="str">
        <f t="shared" ref="E4:S4" si="0">DEC2HEX(E13+E10*2+E9*4+E7*8+E12*16+E6*32+E8*64+E11*128,2)</f>
        <v>B7</v>
      </c>
      <c r="F4" t="str">
        <f t="shared" si="0"/>
        <v>C1</v>
      </c>
      <c r="G4" t="str">
        <f t="shared" si="0"/>
        <v>83</v>
      </c>
      <c r="H4" t="str">
        <f t="shared" si="0"/>
        <v>27</v>
      </c>
      <c r="I4" t="str">
        <f t="shared" si="0"/>
        <v>0B</v>
      </c>
      <c r="J4" t="str">
        <f t="shared" si="0"/>
        <v>09</v>
      </c>
      <c r="K4" t="str">
        <f t="shared" si="0"/>
        <v>97</v>
      </c>
      <c r="L4" t="str">
        <f t="shared" si="0"/>
        <v>01</v>
      </c>
      <c r="M4" t="str">
        <f t="shared" si="0"/>
        <v>03</v>
      </c>
      <c r="N4" t="str">
        <f t="shared" si="0"/>
        <v>05</v>
      </c>
      <c r="O4" t="str">
        <f t="shared" si="0"/>
        <v>00</v>
      </c>
      <c r="P4" t="str">
        <f t="shared" si="0"/>
        <v>00</v>
      </c>
      <c r="Q4" t="str">
        <f t="shared" si="0"/>
        <v>00</v>
      </c>
      <c r="R4" t="str">
        <f t="shared" si="0"/>
        <v>00</v>
      </c>
      <c r="S4" t="str">
        <f t="shared" si="0"/>
        <v>FF</v>
      </c>
    </row>
    <row r="5" spans="1:27">
      <c r="A5" t="s">
        <v>2</v>
      </c>
      <c r="D5">
        <v>0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 t="s">
        <v>45</v>
      </c>
      <c r="O5" t="s">
        <v>4</v>
      </c>
      <c r="P5" t="s">
        <v>5</v>
      </c>
      <c r="Q5" t="s">
        <v>6</v>
      </c>
      <c r="R5" t="s">
        <v>7</v>
      </c>
      <c r="S5" t="s">
        <v>46</v>
      </c>
    </row>
    <row r="6" spans="1:27">
      <c r="A6" t="s">
        <v>3</v>
      </c>
      <c r="B6" t="s">
        <v>13</v>
      </c>
      <c r="C6">
        <v>0</v>
      </c>
      <c r="D6">
        <v>0</v>
      </c>
      <c r="E6">
        <v>1</v>
      </c>
      <c r="F6">
        <v>0</v>
      </c>
      <c r="G6">
        <v>0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S6">
        <v>1</v>
      </c>
      <c r="W6" s="2">
        <f>+IF(C6=0,0,CHAR(32))</f>
        <v>0</v>
      </c>
      <c r="X6" s="2">
        <f>+IF(C6=0,0,CHAR(32))</f>
        <v>0</v>
      </c>
      <c r="Y6" s="2">
        <f>+IF(C6=0,0,CHAR(32))</f>
        <v>0</v>
      </c>
    </row>
    <row r="7" spans="1:27">
      <c r="A7" t="s">
        <v>4</v>
      </c>
      <c r="B7" t="s">
        <v>14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S7">
        <v>1</v>
      </c>
      <c r="U7" s="2">
        <f>+IF($C$11=0,0,CHAR(32))</f>
        <v>0</v>
      </c>
      <c r="AA7" s="2">
        <f>+IF($C$7=0,0,CHAR(32))</f>
        <v>0</v>
      </c>
    </row>
    <row r="8" spans="1:27">
      <c r="A8" t="s">
        <v>5</v>
      </c>
      <c r="B8" t="s">
        <v>15</v>
      </c>
      <c r="C8">
        <v>0</v>
      </c>
      <c r="D8">
        <v>0</v>
      </c>
      <c r="E8">
        <v>0</v>
      </c>
      <c r="F8">
        <v>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S8">
        <v>1</v>
      </c>
      <c r="U8" s="2">
        <f>+IF($C$11=0,0,CHAR(32))</f>
        <v>0</v>
      </c>
      <c r="AA8" s="2">
        <f>+IF($C$7=0,0,CHAR(32))</f>
        <v>0</v>
      </c>
    </row>
    <row r="9" spans="1:27">
      <c r="A9" t="s">
        <v>6</v>
      </c>
      <c r="B9" t="s">
        <v>16</v>
      </c>
      <c r="C9">
        <v>1</v>
      </c>
      <c r="D9">
        <v>0</v>
      </c>
      <c r="E9">
        <v>1</v>
      </c>
      <c r="F9">
        <v>0</v>
      </c>
      <c r="G9">
        <v>0</v>
      </c>
      <c r="H9">
        <v>1</v>
      </c>
      <c r="I9">
        <v>0</v>
      </c>
      <c r="J9">
        <v>0</v>
      </c>
      <c r="K9">
        <v>1</v>
      </c>
      <c r="L9">
        <v>0</v>
      </c>
      <c r="M9">
        <v>0</v>
      </c>
      <c r="N9">
        <v>1</v>
      </c>
      <c r="S9">
        <v>1</v>
      </c>
      <c r="U9" s="2">
        <f>+IF($C$11=0,0,CHAR(32))</f>
        <v>0</v>
      </c>
      <c r="AA9" s="2">
        <f>+IF($C$7=0,0,CHAR(32))</f>
        <v>0</v>
      </c>
    </row>
    <row r="10" spans="1:27">
      <c r="A10" t="s">
        <v>7</v>
      </c>
      <c r="B10" t="s">
        <v>17</v>
      </c>
      <c r="C10">
        <v>0</v>
      </c>
      <c r="D10">
        <v>0</v>
      </c>
      <c r="E10">
        <v>1</v>
      </c>
      <c r="F10">
        <v>0</v>
      </c>
      <c r="G10">
        <v>1</v>
      </c>
      <c r="H10">
        <v>1</v>
      </c>
      <c r="I10">
        <v>1</v>
      </c>
      <c r="J10">
        <v>0</v>
      </c>
      <c r="K10">
        <v>1</v>
      </c>
      <c r="L10">
        <v>0</v>
      </c>
      <c r="M10">
        <v>1</v>
      </c>
      <c r="N10">
        <v>0</v>
      </c>
      <c r="S10">
        <v>1</v>
      </c>
      <c r="W10" s="2">
        <f>+IF($C$12=0,0,CHAR(32))</f>
        <v>0</v>
      </c>
      <c r="X10" s="2">
        <f>+IF($C$12=0,0,CHAR(32))</f>
        <v>0</v>
      </c>
      <c r="Y10" s="2">
        <f>+IF($C$12=0,0,CHAR(32))</f>
        <v>0</v>
      </c>
    </row>
    <row r="11" spans="1:27">
      <c r="A11" t="s">
        <v>9</v>
      </c>
      <c r="B11" t="s">
        <v>18</v>
      </c>
      <c r="C11">
        <v>0</v>
      </c>
      <c r="D11">
        <v>0</v>
      </c>
      <c r="E11">
        <v>1</v>
      </c>
      <c r="F11">
        <v>1</v>
      </c>
      <c r="G11">
        <v>1</v>
      </c>
      <c r="H11">
        <v>0</v>
      </c>
      <c r="I11">
        <v>0</v>
      </c>
      <c r="J11">
        <v>0</v>
      </c>
      <c r="K11">
        <v>1</v>
      </c>
      <c r="L11">
        <v>0</v>
      </c>
      <c r="M11">
        <v>0</v>
      </c>
      <c r="N11">
        <v>0</v>
      </c>
      <c r="S11">
        <v>1</v>
      </c>
      <c r="U11" s="2">
        <f>+IF($C$10=0,0,CHAR(32))</f>
        <v>0</v>
      </c>
      <c r="AA11" s="2">
        <f>+IF($C$8=0,0,CHAR(32))</f>
        <v>0</v>
      </c>
    </row>
    <row r="12" spans="1:27">
      <c r="A12" t="s">
        <v>8</v>
      </c>
      <c r="B12" t="s">
        <v>19</v>
      </c>
      <c r="C12">
        <v>0</v>
      </c>
      <c r="D12">
        <v>1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S12">
        <v>1</v>
      </c>
      <c r="U12" s="2">
        <f>+IF($C$10=0,0,CHAR(32))</f>
        <v>0</v>
      </c>
      <c r="AA12" s="2">
        <f>+IF($C$8=0,0,CHAR(32))</f>
        <v>0</v>
      </c>
    </row>
    <row r="13" spans="1:27">
      <c r="A13" t="s">
        <v>10</v>
      </c>
      <c r="B13" t="s">
        <v>20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S13">
        <v>1</v>
      </c>
      <c r="U13" s="2">
        <f>+IF($C$10=0,0,CHAR(32))</f>
        <v>0</v>
      </c>
      <c r="AA13" s="2">
        <f>+IF($C$8=0,0,CHAR(32))</f>
        <v>0</v>
      </c>
    </row>
    <row r="14" spans="1:27">
      <c r="A14" t="s">
        <v>11</v>
      </c>
      <c r="B14" t="s">
        <v>21</v>
      </c>
      <c r="C14">
        <v>0</v>
      </c>
      <c r="W14" s="2" t="str">
        <f>+IF($C$9=0,0,CHAR(32))</f>
        <v xml:space="preserve"> </v>
      </c>
      <c r="X14" s="2" t="str">
        <f>+IF($C$9=0,0,CHAR(32))</f>
        <v xml:space="preserve"> </v>
      </c>
      <c r="Y14" s="2" t="str">
        <f>+IF($C$9=0,0,CHAR(32))</f>
        <v xml:space="preserve"> </v>
      </c>
    </row>
    <row r="15" spans="1:27">
      <c r="A15" t="s">
        <v>12</v>
      </c>
      <c r="B15" t="s">
        <v>22</v>
      </c>
      <c r="C15">
        <v>0</v>
      </c>
    </row>
    <row r="17" spans="1:11">
      <c r="A17" t="s">
        <v>23</v>
      </c>
      <c r="B17" t="s">
        <v>27</v>
      </c>
    </row>
    <row r="18" spans="1:11">
      <c r="A18" t="s">
        <v>24</v>
      </c>
      <c r="B18" t="s">
        <v>28</v>
      </c>
    </row>
    <row r="19" spans="1:11">
      <c r="A19" t="s">
        <v>25</v>
      </c>
      <c r="B19" t="s">
        <v>29</v>
      </c>
    </row>
    <row r="20" spans="1:11">
      <c r="A20" t="s">
        <v>26</v>
      </c>
      <c r="B20" t="s">
        <v>30</v>
      </c>
    </row>
    <row r="22" spans="1:11">
      <c r="A22" t="s">
        <v>31</v>
      </c>
      <c r="C22" t="s">
        <v>32</v>
      </c>
      <c r="D22" t="s">
        <v>49</v>
      </c>
      <c r="F22" t="s">
        <v>50</v>
      </c>
    </row>
    <row r="23" spans="1:11">
      <c r="A23" t="s">
        <v>33</v>
      </c>
      <c r="C23" t="s">
        <v>34</v>
      </c>
    </row>
    <row r="24" spans="1:11">
      <c r="A24" t="s">
        <v>35</v>
      </c>
      <c r="C24" t="s">
        <v>36</v>
      </c>
      <c r="D24" t="s">
        <v>47</v>
      </c>
      <c r="F24" t="s">
        <v>48</v>
      </c>
    </row>
    <row r="25" spans="1:11">
      <c r="A25" t="s">
        <v>37</v>
      </c>
      <c r="C25" t="s">
        <v>38</v>
      </c>
      <c r="D25" t="s">
        <v>51</v>
      </c>
    </row>
    <row r="27" spans="1:11">
      <c r="A27" t="s">
        <v>39</v>
      </c>
      <c r="C27" t="s">
        <v>40</v>
      </c>
    </row>
    <row r="28" spans="1:11">
      <c r="A28" t="s">
        <v>41</v>
      </c>
      <c r="C28" t="s">
        <v>42</v>
      </c>
    </row>
    <row r="30" spans="1:11">
      <c r="A30" t="s">
        <v>43</v>
      </c>
      <c r="C30" t="s">
        <v>44</v>
      </c>
      <c r="D30" t="s">
        <v>76</v>
      </c>
    </row>
    <row r="32" spans="1:11">
      <c r="A32" t="s">
        <v>68</v>
      </c>
      <c r="D32" s="4">
        <v>7</v>
      </c>
      <c r="E32" s="4">
        <v>6</v>
      </c>
      <c r="F32" s="4">
        <v>5</v>
      </c>
      <c r="G32" s="4">
        <v>4</v>
      </c>
      <c r="H32" s="4">
        <v>3</v>
      </c>
      <c r="I32" s="4">
        <v>2</v>
      </c>
      <c r="J32" s="4">
        <v>1</v>
      </c>
      <c r="K32" s="4">
        <v>0</v>
      </c>
    </row>
    <row r="33" spans="1:11">
      <c r="A33" t="s">
        <v>70</v>
      </c>
      <c r="D33" s="4">
        <v>1</v>
      </c>
      <c r="E33" s="4"/>
      <c r="F33" s="4"/>
      <c r="G33" s="4"/>
      <c r="H33" s="4"/>
      <c r="I33" s="4"/>
      <c r="J33" s="4"/>
      <c r="K33" s="4"/>
    </row>
    <row r="34" spans="1:11">
      <c r="A34" t="s">
        <v>69</v>
      </c>
      <c r="D34" s="4"/>
      <c r="E34" s="4">
        <v>1</v>
      </c>
      <c r="F34" s="4"/>
      <c r="G34" s="4"/>
      <c r="H34" s="4"/>
      <c r="I34" s="4"/>
      <c r="J34" s="4"/>
      <c r="K34" s="4"/>
    </row>
    <row r="35" spans="1:11">
      <c r="A35" t="s">
        <v>72</v>
      </c>
      <c r="D35" s="4"/>
      <c r="E35" s="4"/>
      <c r="F35" s="4"/>
      <c r="G35" s="4"/>
      <c r="H35" s="4"/>
      <c r="I35" s="4"/>
      <c r="J35" s="4" t="s">
        <v>71</v>
      </c>
      <c r="K35" s="4" t="s">
        <v>71</v>
      </c>
    </row>
    <row r="36" spans="1:11">
      <c r="A36" t="s">
        <v>77</v>
      </c>
      <c r="D36" s="4"/>
      <c r="E36" s="4"/>
      <c r="F36" s="4" t="s">
        <v>71</v>
      </c>
      <c r="G36" s="4"/>
      <c r="H36" s="4"/>
      <c r="I36" s="4"/>
      <c r="J36" s="4"/>
      <c r="K36" s="4"/>
    </row>
  </sheetData>
  <phoneticPr fontId="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1"/>
  <sheetViews>
    <sheetView zoomScaleNormal="100" workbookViewId="0">
      <selection activeCell="J23" sqref="J23"/>
    </sheetView>
  </sheetViews>
  <sheetFormatPr defaultRowHeight="15"/>
  <cols>
    <col min="2" max="2" width="10.42578125" customWidth="1"/>
    <col min="3" max="3" width="11.5703125" customWidth="1"/>
    <col min="4" max="4" width="15.7109375" customWidth="1"/>
    <col min="7" max="7" width="10" bestFit="1" customWidth="1"/>
    <col min="8" max="8" width="12.5703125" customWidth="1"/>
    <col min="10" max="11" width="10.42578125" customWidth="1"/>
    <col min="12" max="12" width="18.5703125" customWidth="1"/>
  </cols>
  <sheetData>
    <row r="1" spans="1:12">
      <c r="D1" s="13" t="s">
        <v>55</v>
      </c>
      <c r="E1" s="13"/>
      <c r="F1" t="s">
        <v>56</v>
      </c>
      <c r="H1" t="str">
        <f>DEC2HEX(F2*1.2)</f>
        <v>493E00</v>
      </c>
    </row>
    <row r="2" spans="1:12">
      <c r="A2" s="4" t="s">
        <v>52</v>
      </c>
      <c r="B2" s="4" t="s">
        <v>53</v>
      </c>
      <c r="C2" s="4" t="s">
        <v>54</v>
      </c>
      <c r="D2" s="4">
        <v>4</v>
      </c>
      <c r="E2" s="4">
        <v>4000</v>
      </c>
      <c r="F2">
        <v>4000000</v>
      </c>
      <c r="G2">
        <v>4000000</v>
      </c>
      <c r="H2">
        <f>+G2*1.2</f>
        <v>4800000</v>
      </c>
      <c r="J2">
        <v>3000</v>
      </c>
      <c r="K2" s="8" t="str">
        <f>DEC2HEX(J2,4)</f>
        <v>0BB8</v>
      </c>
    </row>
    <row r="3" spans="1:12">
      <c r="A3">
        <v>16</v>
      </c>
      <c r="B3">
        <f>+A3/4</f>
        <v>4</v>
      </c>
      <c r="C3">
        <f>1/B3</f>
        <v>0.25</v>
      </c>
      <c r="D3">
        <f>1000000/D2/C3</f>
        <v>1000000</v>
      </c>
      <c r="E3">
        <v>1000</v>
      </c>
      <c r="F3">
        <f>+F2/D3</f>
        <v>4</v>
      </c>
      <c r="G3">
        <f>+G2/E3</f>
        <v>4000</v>
      </c>
      <c r="J3">
        <v>4096</v>
      </c>
      <c r="K3" s="8" t="str">
        <f>DEC2HEX(J3,4)</f>
        <v>1000</v>
      </c>
    </row>
    <row r="4" spans="1:12">
      <c r="J4">
        <v>4095</v>
      </c>
      <c r="K4" s="8" t="str">
        <f>DEC2HEX(J4,4)</f>
        <v>0FFF</v>
      </c>
    </row>
    <row r="5" spans="1:12">
      <c r="D5" s="13" t="s">
        <v>55</v>
      </c>
      <c r="E5" s="13"/>
      <c r="J5">
        <f>+H2*16</f>
        <v>76800000</v>
      </c>
      <c r="K5" s="9" t="str">
        <f>DEC2HEX(J5,8)</f>
        <v>0493E000</v>
      </c>
    </row>
    <row r="6" spans="1:12">
      <c r="A6" s="4" t="s">
        <v>52</v>
      </c>
      <c r="B6" s="4" t="s">
        <v>53</v>
      </c>
      <c r="C6" s="4" t="s">
        <v>54</v>
      </c>
      <c r="D6" s="4">
        <v>4</v>
      </c>
      <c r="E6" s="4">
        <v>4000</v>
      </c>
      <c r="F6">
        <v>1000000</v>
      </c>
      <c r="G6">
        <v>1000000</v>
      </c>
    </row>
    <row r="7" spans="1:12">
      <c r="A7">
        <v>16</v>
      </c>
      <c r="B7">
        <f>+A7/4</f>
        <v>4</v>
      </c>
      <c r="C7">
        <f>1/B7</f>
        <v>0.25</v>
      </c>
      <c r="D7">
        <f>1000000/D6/C7</f>
        <v>1000000</v>
      </c>
      <c r="E7">
        <f>1000000/E6/C7</f>
        <v>1000</v>
      </c>
      <c r="F7">
        <f>+F6/D7</f>
        <v>1</v>
      </c>
      <c r="G7">
        <f>+G6/E7</f>
        <v>1000</v>
      </c>
    </row>
    <row r="9" spans="1:12">
      <c r="A9" t="s">
        <v>73</v>
      </c>
      <c r="D9" s="13" t="s">
        <v>74</v>
      </c>
      <c r="E9" s="13"/>
      <c r="K9" t="s">
        <v>75</v>
      </c>
    </row>
    <row r="10" spans="1:12">
      <c r="A10" s="4" t="s">
        <v>52</v>
      </c>
      <c r="B10" s="4" t="s">
        <v>53</v>
      </c>
      <c r="C10" s="4" t="s">
        <v>54</v>
      </c>
      <c r="D10" s="4">
        <v>1000</v>
      </c>
      <c r="E10" s="4">
        <v>4000</v>
      </c>
      <c r="F10">
        <v>8000000</v>
      </c>
      <c r="G10">
        <f>16*8000000</f>
        <v>128000000</v>
      </c>
      <c r="K10" s="9" t="str">
        <f>DEC2HEX(G10,8)</f>
        <v>07A12000</v>
      </c>
      <c r="L10" t="s">
        <v>80</v>
      </c>
    </row>
    <row r="11" spans="1:12">
      <c r="A11" s="6">
        <v>16</v>
      </c>
      <c r="B11" s="6">
        <f>+A11/4</f>
        <v>4</v>
      </c>
      <c r="C11" s="6">
        <f>1/B11</f>
        <v>0.25</v>
      </c>
      <c r="D11" s="6">
        <f>1/(D10/60)/C11*1000000/30</f>
        <v>8000</v>
      </c>
      <c r="E11" s="6">
        <f>1/(E10/60)/C11*1000000/30</f>
        <v>2000</v>
      </c>
      <c r="F11" s="6">
        <f>+F10/D11</f>
        <v>1000</v>
      </c>
      <c r="G11" s="6">
        <f>+G10/E11</f>
        <v>64000</v>
      </c>
      <c r="K11" s="9" t="str">
        <f>DEC2HEX(G10/4,8)</f>
        <v>01E84800</v>
      </c>
      <c r="L11" t="s">
        <v>90</v>
      </c>
    </row>
    <row r="12" spans="1:12">
      <c r="K12" s="9" t="str">
        <f>DEC2HEX(G10/16,8)</f>
        <v>007A1200</v>
      </c>
      <c r="L12" t="s">
        <v>91</v>
      </c>
    </row>
    <row r="13" spans="1:12">
      <c r="A13" t="s">
        <v>59</v>
      </c>
      <c r="B13" t="s">
        <v>64</v>
      </c>
      <c r="C13" t="s">
        <v>86</v>
      </c>
      <c r="D13" t="s">
        <v>87</v>
      </c>
      <c r="E13" t="s">
        <v>88</v>
      </c>
    </row>
    <row r="14" spans="1:12">
      <c r="A14">
        <v>100</v>
      </c>
      <c r="B14">
        <f>1/(A14/60)</f>
        <v>0.6</v>
      </c>
      <c r="C14">
        <f t="shared" ref="C14:C20" si="0">+B14*1000/30</f>
        <v>20</v>
      </c>
      <c r="D14">
        <f t="shared" ref="D14:D20" si="1">+C14*4</f>
        <v>80</v>
      </c>
      <c r="E14">
        <f t="shared" ref="E14:E20" si="2">+C14*16</f>
        <v>320</v>
      </c>
    </row>
    <row r="15" spans="1:12">
      <c r="A15">
        <v>500</v>
      </c>
      <c r="B15">
        <f t="shared" ref="B15:B20" si="3">1/(A15/60)</f>
        <v>0.12</v>
      </c>
      <c r="C15">
        <f t="shared" si="0"/>
        <v>4</v>
      </c>
      <c r="D15">
        <f t="shared" si="1"/>
        <v>16</v>
      </c>
      <c r="E15">
        <f t="shared" si="2"/>
        <v>64</v>
      </c>
    </row>
    <row r="16" spans="1:12">
      <c r="A16">
        <v>1000</v>
      </c>
      <c r="B16">
        <f t="shared" si="3"/>
        <v>0.06</v>
      </c>
      <c r="C16">
        <f t="shared" si="0"/>
        <v>2</v>
      </c>
      <c r="D16">
        <f t="shared" si="1"/>
        <v>8</v>
      </c>
      <c r="E16">
        <f t="shared" si="2"/>
        <v>32</v>
      </c>
    </row>
    <row r="17" spans="1:5">
      <c r="A17">
        <v>2000</v>
      </c>
      <c r="B17">
        <f t="shared" si="3"/>
        <v>0.03</v>
      </c>
      <c r="C17">
        <f t="shared" si="0"/>
        <v>1</v>
      </c>
      <c r="D17">
        <f t="shared" si="1"/>
        <v>4</v>
      </c>
      <c r="E17">
        <f t="shared" si="2"/>
        <v>16</v>
      </c>
    </row>
    <row r="18" spans="1:5">
      <c r="A18">
        <v>3000</v>
      </c>
      <c r="B18">
        <f t="shared" si="3"/>
        <v>0.02</v>
      </c>
      <c r="C18">
        <f t="shared" si="0"/>
        <v>0.66666666666666663</v>
      </c>
      <c r="D18">
        <f t="shared" si="1"/>
        <v>2.6666666666666665</v>
      </c>
      <c r="E18">
        <f t="shared" si="2"/>
        <v>10.666666666666666</v>
      </c>
    </row>
    <row r="19" spans="1:5">
      <c r="A19">
        <v>4000</v>
      </c>
      <c r="B19">
        <f t="shared" si="3"/>
        <v>1.4999999999999999E-2</v>
      </c>
      <c r="C19">
        <f t="shared" si="0"/>
        <v>0.5</v>
      </c>
      <c r="D19">
        <f t="shared" si="1"/>
        <v>2</v>
      </c>
      <c r="E19">
        <f t="shared" si="2"/>
        <v>8</v>
      </c>
    </row>
    <row r="20" spans="1:5">
      <c r="A20">
        <v>60</v>
      </c>
      <c r="B20">
        <f t="shared" si="3"/>
        <v>1</v>
      </c>
      <c r="C20">
        <f t="shared" si="0"/>
        <v>33.333333333333336</v>
      </c>
      <c r="D20">
        <f t="shared" si="1"/>
        <v>133.33333333333334</v>
      </c>
      <c r="E20">
        <f t="shared" si="2"/>
        <v>533.33333333333337</v>
      </c>
    </row>
    <row r="22" spans="1:5">
      <c r="A22" t="s">
        <v>65</v>
      </c>
      <c r="B22" t="s">
        <v>66</v>
      </c>
      <c r="C22" t="s">
        <v>81</v>
      </c>
    </row>
    <row r="23" spans="1:5">
      <c r="A23" s="10">
        <v>862.702</v>
      </c>
      <c r="B23" s="10">
        <v>903.12400000000002</v>
      </c>
      <c r="C23" s="11">
        <f t="shared" ref="C23:C31" si="4">(B23-A23)/B23*100</f>
        <v>4.4757973434434284</v>
      </c>
      <c r="D23" s="10" t="s">
        <v>67</v>
      </c>
      <c r="E23" s="10" t="s">
        <v>78</v>
      </c>
    </row>
    <row r="24" spans="1:5">
      <c r="A24" s="10">
        <v>1.99943</v>
      </c>
      <c r="B24" s="10">
        <v>2.0464199999999999</v>
      </c>
      <c r="C24" s="11">
        <f t="shared" si="4"/>
        <v>2.2962050800910792</v>
      </c>
      <c r="D24" s="10" t="s">
        <v>67</v>
      </c>
      <c r="E24" s="10" t="s">
        <v>78</v>
      </c>
    </row>
    <row r="25" spans="1:5">
      <c r="A25" s="10">
        <v>1.5086200000000001</v>
      </c>
      <c r="B25" s="10">
        <v>1.56013</v>
      </c>
      <c r="C25" s="11">
        <f t="shared" si="4"/>
        <v>3.301647939594774</v>
      </c>
      <c r="D25" s="10" t="s">
        <v>67</v>
      </c>
      <c r="E25" s="10" t="s">
        <v>78</v>
      </c>
    </row>
    <row r="26" spans="1:5">
      <c r="A26" s="7">
        <v>884.44799999999998</v>
      </c>
      <c r="B26" s="7">
        <v>990.78499999999997</v>
      </c>
      <c r="C26" s="12">
        <f t="shared" si="4"/>
        <v>10.732600917454342</v>
      </c>
      <c r="D26" s="7" t="s">
        <v>67</v>
      </c>
      <c r="E26" s="7" t="s">
        <v>79</v>
      </c>
    </row>
    <row r="27" spans="1:5">
      <c r="A27" s="7">
        <v>2.0726</v>
      </c>
      <c r="B27" s="7">
        <v>2.1807300000000001</v>
      </c>
      <c r="C27" s="12">
        <f t="shared" si="4"/>
        <v>4.9584313509696321</v>
      </c>
      <c r="D27" s="7" t="s">
        <v>67</v>
      </c>
      <c r="E27" s="7" t="s">
        <v>79</v>
      </c>
    </row>
    <row r="28" spans="1:5">
      <c r="A28" s="7">
        <v>1.50623</v>
      </c>
      <c r="B28" s="7">
        <v>1.60311</v>
      </c>
      <c r="C28" s="12">
        <f t="shared" si="4"/>
        <v>6.04325342615292</v>
      </c>
      <c r="D28" s="7" t="s">
        <v>67</v>
      </c>
      <c r="E28" s="7" t="s">
        <v>79</v>
      </c>
    </row>
    <row r="29" spans="1:5">
      <c r="A29" s="6">
        <v>1.10365</v>
      </c>
      <c r="B29" s="6">
        <v>1.5399400000000001</v>
      </c>
      <c r="C29" s="6">
        <f t="shared" si="4"/>
        <v>28.331623309999092</v>
      </c>
    </row>
    <row r="30" spans="1:5">
      <c r="A30" s="6">
        <v>1.2088699999999999</v>
      </c>
      <c r="B30" s="6">
        <v>2.3496000000000001</v>
      </c>
      <c r="C30" s="6">
        <f t="shared" si="4"/>
        <v>48.549965951651352</v>
      </c>
    </row>
    <row r="31" spans="1:5">
      <c r="A31" s="6">
        <v>1.8292299999999999</v>
      </c>
      <c r="B31" s="6">
        <v>2.7779099999999999</v>
      </c>
      <c r="C31" s="6">
        <f t="shared" si="4"/>
        <v>34.15085441932964</v>
      </c>
    </row>
  </sheetData>
  <mergeCells count="3">
    <mergeCell ref="D1:E1"/>
    <mergeCell ref="D5:E5"/>
    <mergeCell ref="D9:E9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F2" sqref="F2"/>
    </sheetView>
  </sheetViews>
  <sheetFormatPr defaultRowHeight="15"/>
  <cols>
    <col min="1" max="2" width="11.42578125" customWidth="1"/>
    <col min="3" max="3" width="12.140625" customWidth="1"/>
  </cols>
  <sheetData>
    <row r="1" spans="1:5">
      <c r="A1" t="s">
        <v>57</v>
      </c>
      <c r="B1" t="s">
        <v>59</v>
      </c>
      <c r="C1" t="s">
        <v>58</v>
      </c>
    </row>
    <row r="2" spans="1:5">
      <c r="A2">
        <v>2000</v>
      </c>
      <c r="B2">
        <v>4000</v>
      </c>
      <c r="C2">
        <v>3333</v>
      </c>
      <c r="D2">
        <f>+C2/A2</f>
        <v>1.6665000000000001</v>
      </c>
      <c r="E2">
        <f>+B2/C2</f>
        <v>1.2001200120012001</v>
      </c>
    </row>
    <row r="3" spans="1:5">
      <c r="A3">
        <v>1500</v>
      </c>
      <c r="B3">
        <v>3000</v>
      </c>
      <c r="C3">
        <v>2500</v>
      </c>
      <c r="D3">
        <f t="shared" ref="D3:D8" si="0">+C3/A3</f>
        <v>1.6666666666666667</v>
      </c>
      <c r="E3">
        <f t="shared" ref="E3:E8" si="1">+B3/C3</f>
        <v>1.2</v>
      </c>
    </row>
    <row r="4" spans="1:5">
      <c r="A4">
        <v>1000</v>
      </c>
      <c r="B4">
        <v>2000</v>
      </c>
      <c r="C4">
        <v>1665</v>
      </c>
      <c r="D4">
        <f t="shared" si="0"/>
        <v>1.665</v>
      </c>
      <c r="E4">
        <f t="shared" si="1"/>
        <v>1.2012012012012012</v>
      </c>
    </row>
    <row r="5" spans="1:5">
      <c r="A5">
        <v>750</v>
      </c>
      <c r="B5">
        <v>1500</v>
      </c>
      <c r="C5">
        <v>1245</v>
      </c>
      <c r="D5">
        <f t="shared" si="0"/>
        <v>1.66</v>
      </c>
      <c r="E5">
        <f t="shared" si="1"/>
        <v>1.2048192771084338</v>
      </c>
    </row>
    <row r="6" spans="1:5">
      <c r="A6">
        <v>500</v>
      </c>
      <c r="B6">
        <v>1000</v>
      </c>
      <c r="C6">
        <v>829</v>
      </c>
      <c r="D6">
        <f t="shared" si="0"/>
        <v>1.6579999999999999</v>
      </c>
      <c r="E6">
        <f t="shared" si="1"/>
        <v>1.2062726176115801</v>
      </c>
    </row>
    <row r="7" spans="1:5">
      <c r="A7">
        <v>250</v>
      </c>
      <c r="B7">
        <v>500</v>
      </c>
      <c r="C7">
        <v>422</v>
      </c>
      <c r="D7">
        <f t="shared" si="0"/>
        <v>1.6879999999999999</v>
      </c>
      <c r="E7">
        <f t="shared" si="1"/>
        <v>1.1848341232227488</v>
      </c>
    </row>
    <row r="8" spans="1:5">
      <c r="A8">
        <v>100</v>
      </c>
      <c r="B8">
        <v>200</v>
      </c>
      <c r="C8">
        <v>168</v>
      </c>
      <c r="D8">
        <f t="shared" si="0"/>
        <v>1.68</v>
      </c>
      <c r="E8">
        <f t="shared" si="1"/>
        <v>1.1904761904761905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6"/>
  <sheetViews>
    <sheetView tabSelected="1" topLeftCell="B29" workbookViewId="0">
      <selection activeCell="G39" sqref="G39"/>
    </sheetView>
  </sheetViews>
  <sheetFormatPr defaultRowHeight="15"/>
  <cols>
    <col min="7" max="7" width="10" bestFit="1" customWidth="1"/>
  </cols>
  <sheetData>
    <row r="1" spans="1:10">
      <c r="F1" t="s">
        <v>83</v>
      </c>
      <c r="G1" t="s">
        <v>84</v>
      </c>
      <c r="H1" t="s">
        <v>85</v>
      </c>
    </row>
    <row r="2" spans="1:10">
      <c r="A2">
        <v>10</v>
      </c>
      <c r="B2" t="s">
        <v>62</v>
      </c>
      <c r="C2" t="s">
        <v>60</v>
      </c>
      <c r="D2" t="s">
        <v>63</v>
      </c>
      <c r="E2" t="s">
        <v>61</v>
      </c>
      <c r="F2" s="5">
        <v>2</v>
      </c>
      <c r="G2" s="5">
        <v>16</v>
      </c>
      <c r="H2" s="5"/>
      <c r="I2" t="s">
        <v>82</v>
      </c>
      <c r="J2" t="s">
        <v>89</v>
      </c>
    </row>
    <row r="3" spans="1:10">
      <c r="A3">
        <v>0</v>
      </c>
      <c r="B3">
        <f>+A3*$A$2</f>
        <v>0</v>
      </c>
      <c r="C3">
        <v>2000</v>
      </c>
      <c r="D3">
        <v>0</v>
      </c>
      <c r="E3">
        <v>0</v>
      </c>
      <c r="F3">
        <f>+E3</f>
        <v>0</v>
      </c>
      <c r="G3">
        <v>0</v>
      </c>
      <c r="I3">
        <v>0</v>
      </c>
      <c r="J3">
        <f>ROUND(IF(I3&lt;0,0,IF(I3&gt;4096,1024,I3/4)),0)</f>
        <v>0</v>
      </c>
    </row>
    <row r="4" spans="1:10">
      <c r="A4">
        <v>1</v>
      </c>
      <c r="B4">
        <f>+A4*$A$2</f>
        <v>10</v>
      </c>
      <c r="C4">
        <f>+C3</f>
        <v>2000</v>
      </c>
      <c r="D4">
        <f>+J3*4</f>
        <v>0</v>
      </c>
      <c r="E4">
        <f>+C4-D4</f>
        <v>2000</v>
      </c>
      <c r="F4">
        <f>+E4/$F$2</f>
        <v>1000</v>
      </c>
      <c r="G4">
        <f>ROUND(E4/$G$2,0)</f>
        <v>125</v>
      </c>
      <c r="H4">
        <f>F4+G3+G4</f>
        <v>1125</v>
      </c>
      <c r="I4">
        <f>IF(I3+H4&lt;0,0,ROUND(I3+H4,0))</f>
        <v>1125</v>
      </c>
      <c r="J4">
        <f>ROUND(IF(I4&lt;0,0,IF(I4&gt;4096,1024,I4/4)),0)</f>
        <v>281</v>
      </c>
    </row>
    <row r="5" spans="1:10">
      <c r="A5">
        <v>2</v>
      </c>
      <c r="B5">
        <f t="shared" ref="B5:B33" si="0">+A5*$A$2</f>
        <v>20</v>
      </c>
      <c r="C5">
        <f t="shared" ref="C5:C33" si="1">+C4</f>
        <v>2000</v>
      </c>
      <c r="D5">
        <f>+J4*4</f>
        <v>1124</v>
      </c>
      <c r="E5">
        <f t="shared" ref="E5:E17" si="2">+C5-D5</f>
        <v>876</v>
      </c>
      <c r="F5">
        <f t="shared" ref="F5:F33" si="3">+E5/$F$2</f>
        <v>438</v>
      </c>
      <c r="G5">
        <f t="shared" ref="G5:G33" si="4">ROUND(E5/$G$2,0)</f>
        <v>55</v>
      </c>
      <c r="H5">
        <f t="shared" ref="H5:H17" si="5">F5+G4+G5</f>
        <v>618</v>
      </c>
      <c r="I5">
        <f t="shared" ref="I5:I17" si="6">IF(I4+H5&lt;0,0,ROUND(I4+H5,0))</f>
        <v>1743</v>
      </c>
      <c r="J5">
        <f t="shared" ref="J5:J33" si="7">ROUND(IF(I5&lt;0,0,IF(I5&gt;4096,1024,I5/4)),0)</f>
        <v>436</v>
      </c>
    </row>
    <row r="6" spans="1:10">
      <c r="A6">
        <v>3</v>
      </c>
      <c r="B6">
        <f t="shared" si="0"/>
        <v>30</v>
      </c>
      <c r="C6">
        <f t="shared" si="1"/>
        <v>2000</v>
      </c>
      <c r="D6">
        <f t="shared" ref="D6:D17" si="8">+J5*4</f>
        <v>1744</v>
      </c>
      <c r="E6">
        <f t="shared" si="2"/>
        <v>256</v>
      </c>
      <c r="F6">
        <f t="shared" si="3"/>
        <v>128</v>
      </c>
      <c r="G6">
        <f t="shared" si="4"/>
        <v>16</v>
      </c>
      <c r="H6">
        <f t="shared" si="5"/>
        <v>199</v>
      </c>
      <c r="I6">
        <f t="shared" si="6"/>
        <v>1942</v>
      </c>
      <c r="J6">
        <f t="shared" si="7"/>
        <v>486</v>
      </c>
    </row>
    <row r="7" spans="1:10">
      <c r="A7">
        <v>4</v>
      </c>
      <c r="B7">
        <f t="shared" si="0"/>
        <v>40</v>
      </c>
      <c r="C7">
        <f t="shared" si="1"/>
        <v>2000</v>
      </c>
      <c r="D7">
        <f t="shared" si="8"/>
        <v>1944</v>
      </c>
      <c r="E7">
        <f t="shared" si="2"/>
        <v>56</v>
      </c>
      <c r="F7">
        <f t="shared" si="3"/>
        <v>28</v>
      </c>
      <c r="G7">
        <f t="shared" si="4"/>
        <v>4</v>
      </c>
      <c r="H7">
        <f t="shared" si="5"/>
        <v>48</v>
      </c>
      <c r="I7">
        <f t="shared" si="6"/>
        <v>1990</v>
      </c>
      <c r="J7">
        <f t="shared" si="7"/>
        <v>498</v>
      </c>
    </row>
    <row r="8" spans="1:10">
      <c r="A8">
        <v>5</v>
      </c>
      <c r="B8">
        <f t="shared" si="0"/>
        <v>50</v>
      </c>
      <c r="C8">
        <f t="shared" si="1"/>
        <v>2000</v>
      </c>
      <c r="D8">
        <f t="shared" si="8"/>
        <v>1992</v>
      </c>
      <c r="E8">
        <f t="shared" si="2"/>
        <v>8</v>
      </c>
      <c r="F8">
        <f t="shared" si="3"/>
        <v>4</v>
      </c>
      <c r="G8">
        <f t="shared" si="4"/>
        <v>1</v>
      </c>
      <c r="H8">
        <f t="shared" si="5"/>
        <v>9</v>
      </c>
      <c r="I8">
        <f t="shared" si="6"/>
        <v>1999</v>
      </c>
      <c r="J8">
        <f t="shared" si="7"/>
        <v>500</v>
      </c>
    </row>
    <row r="9" spans="1:10">
      <c r="A9">
        <v>6</v>
      </c>
      <c r="B9">
        <f t="shared" si="0"/>
        <v>60</v>
      </c>
      <c r="C9">
        <f t="shared" si="1"/>
        <v>2000</v>
      </c>
      <c r="D9">
        <f t="shared" si="8"/>
        <v>2000</v>
      </c>
      <c r="E9">
        <f t="shared" si="2"/>
        <v>0</v>
      </c>
      <c r="F9">
        <f t="shared" si="3"/>
        <v>0</v>
      </c>
      <c r="G9">
        <f t="shared" si="4"/>
        <v>0</v>
      </c>
      <c r="H9">
        <f t="shared" si="5"/>
        <v>1</v>
      </c>
      <c r="I9">
        <f t="shared" si="6"/>
        <v>2000</v>
      </c>
      <c r="J9">
        <f t="shared" si="7"/>
        <v>500</v>
      </c>
    </row>
    <row r="10" spans="1:10">
      <c r="A10">
        <v>7</v>
      </c>
      <c r="B10">
        <f t="shared" si="0"/>
        <v>70</v>
      </c>
      <c r="C10">
        <f t="shared" si="1"/>
        <v>2000</v>
      </c>
      <c r="D10">
        <f t="shared" si="8"/>
        <v>2000</v>
      </c>
      <c r="E10">
        <f t="shared" si="2"/>
        <v>0</v>
      </c>
      <c r="F10">
        <f t="shared" si="3"/>
        <v>0</v>
      </c>
      <c r="G10">
        <f t="shared" si="4"/>
        <v>0</v>
      </c>
      <c r="H10">
        <f t="shared" si="5"/>
        <v>0</v>
      </c>
      <c r="I10">
        <f t="shared" si="6"/>
        <v>2000</v>
      </c>
      <c r="J10">
        <f t="shared" si="7"/>
        <v>500</v>
      </c>
    </row>
    <row r="11" spans="1:10">
      <c r="A11">
        <v>8</v>
      </c>
      <c r="B11">
        <f t="shared" si="0"/>
        <v>80</v>
      </c>
      <c r="C11">
        <f t="shared" si="1"/>
        <v>2000</v>
      </c>
      <c r="D11">
        <f t="shared" si="8"/>
        <v>2000</v>
      </c>
      <c r="E11">
        <f t="shared" si="2"/>
        <v>0</v>
      </c>
      <c r="F11">
        <f t="shared" si="3"/>
        <v>0</v>
      </c>
      <c r="G11">
        <f t="shared" si="4"/>
        <v>0</v>
      </c>
      <c r="H11">
        <f t="shared" si="5"/>
        <v>0</v>
      </c>
      <c r="I11">
        <f t="shared" si="6"/>
        <v>2000</v>
      </c>
      <c r="J11">
        <f t="shared" si="7"/>
        <v>500</v>
      </c>
    </row>
    <row r="12" spans="1:10">
      <c r="A12">
        <v>9</v>
      </c>
      <c r="B12">
        <f t="shared" si="0"/>
        <v>90</v>
      </c>
      <c r="C12">
        <f t="shared" si="1"/>
        <v>2000</v>
      </c>
      <c r="D12">
        <f t="shared" si="8"/>
        <v>2000</v>
      </c>
      <c r="E12">
        <f t="shared" si="2"/>
        <v>0</v>
      </c>
      <c r="F12">
        <f t="shared" si="3"/>
        <v>0</v>
      </c>
      <c r="G12">
        <f t="shared" si="4"/>
        <v>0</v>
      </c>
      <c r="H12">
        <f t="shared" si="5"/>
        <v>0</v>
      </c>
      <c r="I12">
        <f t="shared" si="6"/>
        <v>2000</v>
      </c>
      <c r="J12">
        <f t="shared" si="7"/>
        <v>500</v>
      </c>
    </row>
    <row r="13" spans="1:10">
      <c r="A13">
        <v>10</v>
      </c>
      <c r="B13">
        <f t="shared" si="0"/>
        <v>100</v>
      </c>
      <c r="C13">
        <f t="shared" si="1"/>
        <v>2000</v>
      </c>
      <c r="D13">
        <f t="shared" si="8"/>
        <v>2000</v>
      </c>
      <c r="E13">
        <f t="shared" si="2"/>
        <v>0</v>
      </c>
      <c r="F13">
        <f t="shared" si="3"/>
        <v>0</v>
      </c>
      <c r="G13">
        <f t="shared" si="4"/>
        <v>0</v>
      </c>
      <c r="H13">
        <f t="shared" si="5"/>
        <v>0</v>
      </c>
      <c r="I13">
        <f t="shared" si="6"/>
        <v>2000</v>
      </c>
      <c r="J13">
        <f t="shared" si="7"/>
        <v>500</v>
      </c>
    </row>
    <row r="14" spans="1:10">
      <c r="A14">
        <v>11</v>
      </c>
      <c r="B14">
        <f t="shared" si="0"/>
        <v>110</v>
      </c>
      <c r="C14">
        <f t="shared" si="1"/>
        <v>2000</v>
      </c>
      <c r="D14">
        <f t="shared" si="8"/>
        <v>2000</v>
      </c>
      <c r="E14">
        <f t="shared" si="2"/>
        <v>0</v>
      </c>
      <c r="F14">
        <f t="shared" si="3"/>
        <v>0</v>
      </c>
      <c r="G14">
        <f t="shared" si="4"/>
        <v>0</v>
      </c>
      <c r="H14">
        <f t="shared" si="5"/>
        <v>0</v>
      </c>
      <c r="I14">
        <f t="shared" si="6"/>
        <v>2000</v>
      </c>
      <c r="J14">
        <f t="shared" si="7"/>
        <v>500</v>
      </c>
    </row>
    <row r="15" spans="1:10">
      <c r="A15">
        <v>12</v>
      </c>
      <c r="B15">
        <f t="shared" si="0"/>
        <v>120</v>
      </c>
      <c r="C15">
        <f t="shared" si="1"/>
        <v>2000</v>
      </c>
      <c r="D15">
        <f t="shared" si="8"/>
        <v>2000</v>
      </c>
      <c r="E15">
        <f t="shared" si="2"/>
        <v>0</v>
      </c>
      <c r="F15">
        <f t="shared" si="3"/>
        <v>0</v>
      </c>
      <c r="G15">
        <f t="shared" si="4"/>
        <v>0</v>
      </c>
      <c r="H15">
        <f t="shared" si="5"/>
        <v>0</v>
      </c>
      <c r="I15">
        <f t="shared" si="6"/>
        <v>2000</v>
      </c>
      <c r="J15">
        <f t="shared" si="7"/>
        <v>500</v>
      </c>
    </row>
    <row r="16" spans="1:10">
      <c r="A16">
        <v>13</v>
      </c>
      <c r="B16">
        <f t="shared" si="0"/>
        <v>130</v>
      </c>
      <c r="C16">
        <f t="shared" si="1"/>
        <v>2000</v>
      </c>
      <c r="D16">
        <f t="shared" si="8"/>
        <v>2000</v>
      </c>
      <c r="E16">
        <f t="shared" si="2"/>
        <v>0</v>
      </c>
      <c r="F16">
        <f t="shared" si="3"/>
        <v>0</v>
      </c>
      <c r="G16">
        <f t="shared" si="4"/>
        <v>0</v>
      </c>
      <c r="H16">
        <f t="shared" si="5"/>
        <v>0</v>
      </c>
      <c r="I16">
        <f t="shared" si="6"/>
        <v>2000</v>
      </c>
      <c r="J16">
        <f t="shared" si="7"/>
        <v>500</v>
      </c>
    </row>
    <row r="17" spans="1:10">
      <c r="A17">
        <v>14</v>
      </c>
      <c r="B17">
        <f t="shared" si="0"/>
        <v>140</v>
      </c>
      <c r="C17">
        <f t="shared" si="1"/>
        <v>2000</v>
      </c>
      <c r="D17">
        <f t="shared" si="8"/>
        <v>2000</v>
      </c>
      <c r="E17">
        <f t="shared" si="2"/>
        <v>0</v>
      </c>
      <c r="F17">
        <f t="shared" si="3"/>
        <v>0</v>
      </c>
      <c r="G17">
        <f t="shared" si="4"/>
        <v>0</v>
      </c>
      <c r="H17">
        <f t="shared" si="5"/>
        <v>0</v>
      </c>
      <c r="I17">
        <f t="shared" si="6"/>
        <v>2000</v>
      </c>
      <c r="J17">
        <f t="shared" si="7"/>
        <v>500</v>
      </c>
    </row>
    <row r="18" spans="1:10">
      <c r="A18">
        <v>15</v>
      </c>
      <c r="B18">
        <f t="shared" si="0"/>
        <v>150</v>
      </c>
      <c r="C18">
        <f t="shared" si="1"/>
        <v>2000</v>
      </c>
      <c r="D18">
        <f t="shared" ref="D18:D33" si="9">+J17*4</f>
        <v>2000</v>
      </c>
      <c r="E18">
        <f t="shared" ref="E18:E33" si="10">+C18-D18</f>
        <v>0</v>
      </c>
      <c r="F18">
        <f t="shared" si="3"/>
        <v>0</v>
      </c>
      <c r="G18">
        <f t="shared" si="4"/>
        <v>0</v>
      </c>
      <c r="H18">
        <f t="shared" ref="H18:H33" si="11">F18+G17+G18</f>
        <v>0</v>
      </c>
      <c r="I18">
        <f t="shared" ref="I18:I33" si="12">IF(I17+H18&lt;0,0,ROUND(I17+H18,0))</f>
        <v>2000</v>
      </c>
      <c r="J18">
        <f t="shared" si="7"/>
        <v>500</v>
      </c>
    </row>
    <row r="19" spans="1:10">
      <c r="A19">
        <v>16</v>
      </c>
      <c r="B19">
        <f t="shared" si="0"/>
        <v>160</v>
      </c>
      <c r="C19">
        <f t="shared" si="1"/>
        <v>2000</v>
      </c>
      <c r="D19">
        <f t="shared" si="9"/>
        <v>2000</v>
      </c>
      <c r="E19">
        <f t="shared" si="10"/>
        <v>0</v>
      </c>
      <c r="F19">
        <f t="shared" si="3"/>
        <v>0</v>
      </c>
      <c r="G19">
        <f t="shared" si="4"/>
        <v>0</v>
      </c>
      <c r="H19">
        <f t="shared" si="11"/>
        <v>0</v>
      </c>
      <c r="I19">
        <f t="shared" si="12"/>
        <v>2000</v>
      </c>
      <c r="J19">
        <f t="shared" si="7"/>
        <v>500</v>
      </c>
    </row>
    <row r="20" spans="1:10">
      <c r="A20">
        <v>17</v>
      </c>
      <c r="B20">
        <f t="shared" si="0"/>
        <v>170</v>
      </c>
      <c r="C20">
        <f t="shared" si="1"/>
        <v>2000</v>
      </c>
      <c r="D20">
        <f t="shared" si="9"/>
        <v>2000</v>
      </c>
      <c r="E20">
        <f t="shared" si="10"/>
        <v>0</v>
      </c>
      <c r="F20">
        <f t="shared" si="3"/>
        <v>0</v>
      </c>
      <c r="G20">
        <f t="shared" si="4"/>
        <v>0</v>
      </c>
      <c r="H20">
        <f t="shared" si="11"/>
        <v>0</v>
      </c>
      <c r="I20">
        <f t="shared" si="12"/>
        <v>2000</v>
      </c>
      <c r="J20">
        <f t="shared" si="7"/>
        <v>500</v>
      </c>
    </row>
    <row r="21" spans="1:10">
      <c r="A21">
        <v>18</v>
      </c>
      <c r="B21">
        <f t="shared" si="0"/>
        <v>180</v>
      </c>
      <c r="C21">
        <f t="shared" si="1"/>
        <v>2000</v>
      </c>
      <c r="D21">
        <f t="shared" si="9"/>
        <v>2000</v>
      </c>
      <c r="E21">
        <f t="shared" si="10"/>
        <v>0</v>
      </c>
      <c r="F21">
        <f t="shared" si="3"/>
        <v>0</v>
      </c>
      <c r="G21">
        <f t="shared" si="4"/>
        <v>0</v>
      </c>
      <c r="H21">
        <f t="shared" si="11"/>
        <v>0</v>
      </c>
      <c r="I21">
        <f t="shared" si="12"/>
        <v>2000</v>
      </c>
      <c r="J21">
        <f t="shared" si="7"/>
        <v>500</v>
      </c>
    </row>
    <row r="22" spans="1:10">
      <c r="A22">
        <v>19</v>
      </c>
      <c r="B22">
        <f t="shared" si="0"/>
        <v>190</v>
      </c>
      <c r="C22">
        <f t="shared" si="1"/>
        <v>2000</v>
      </c>
      <c r="D22">
        <f t="shared" si="9"/>
        <v>2000</v>
      </c>
      <c r="E22">
        <f t="shared" si="10"/>
        <v>0</v>
      </c>
      <c r="F22">
        <f t="shared" si="3"/>
        <v>0</v>
      </c>
      <c r="G22">
        <f t="shared" si="4"/>
        <v>0</v>
      </c>
      <c r="H22">
        <f t="shared" si="11"/>
        <v>0</v>
      </c>
      <c r="I22">
        <f t="shared" si="12"/>
        <v>2000</v>
      </c>
      <c r="J22">
        <f t="shared" si="7"/>
        <v>500</v>
      </c>
    </row>
    <row r="23" spans="1:10">
      <c r="A23">
        <v>20</v>
      </c>
      <c r="B23">
        <f t="shared" si="0"/>
        <v>200</v>
      </c>
      <c r="C23">
        <f t="shared" si="1"/>
        <v>2000</v>
      </c>
      <c r="D23">
        <f t="shared" si="9"/>
        <v>2000</v>
      </c>
      <c r="E23">
        <f t="shared" si="10"/>
        <v>0</v>
      </c>
      <c r="F23">
        <f t="shared" si="3"/>
        <v>0</v>
      </c>
      <c r="G23">
        <f t="shared" si="4"/>
        <v>0</v>
      </c>
      <c r="H23">
        <f t="shared" si="11"/>
        <v>0</v>
      </c>
      <c r="I23">
        <f t="shared" si="12"/>
        <v>2000</v>
      </c>
      <c r="J23">
        <f t="shared" si="7"/>
        <v>500</v>
      </c>
    </row>
    <row r="24" spans="1:10">
      <c r="A24">
        <v>21</v>
      </c>
      <c r="B24">
        <f t="shared" si="0"/>
        <v>210</v>
      </c>
      <c r="C24">
        <f t="shared" si="1"/>
        <v>2000</v>
      </c>
      <c r="D24">
        <f t="shared" si="9"/>
        <v>2000</v>
      </c>
      <c r="E24">
        <f t="shared" si="10"/>
        <v>0</v>
      </c>
      <c r="F24">
        <f t="shared" si="3"/>
        <v>0</v>
      </c>
      <c r="G24">
        <f t="shared" si="4"/>
        <v>0</v>
      </c>
      <c r="H24">
        <f t="shared" si="11"/>
        <v>0</v>
      </c>
      <c r="I24">
        <f t="shared" si="12"/>
        <v>2000</v>
      </c>
      <c r="J24">
        <f t="shared" si="7"/>
        <v>500</v>
      </c>
    </row>
    <row r="25" spans="1:10">
      <c r="A25">
        <v>22</v>
      </c>
      <c r="B25">
        <f t="shared" si="0"/>
        <v>220</v>
      </c>
      <c r="C25">
        <f t="shared" si="1"/>
        <v>2000</v>
      </c>
      <c r="D25">
        <f t="shared" si="9"/>
        <v>2000</v>
      </c>
      <c r="E25">
        <f t="shared" si="10"/>
        <v>0</v>
      </c>
      <c r="F25">
        <f t="shared" si="3"/>
        <v>0</v>
      </c>
      <c r="G25">
        <f t="shared" si="4"/>
        <v>0</v>
      </c>
      <c r="H25">
        <f t="shared" si="11"/>
        <v>0</v>
      </c>
      <c r="I25">
        <f t="shared" si="12"/>
        <v>2000</v>
      </c>
      <c r="J25">
        <f t="shared" si="7"/>
        <v>500</v>
      </c>
    </row>
    <row r="26" spans="1:10">
      <c r="A26">
        <v>23</v>
      </c>
      <c r="B26">
        <f t="shared" si="0"/>
        <v>230</v>
      </c>
      <c r="C26">
        <f t="shared" si="1"/>
        <v>2000</v>
      </c>
      <c r="D26">
        <f t="shared" si="9"/>
        <v>2000</v>
      </c>
      <c r="E26">
        <f t="shared" si="10"/>
        <v>0</v>
      </c>
      <c r="F26">
        <f t="shared" si="3"/>
        <v>0</v>
      </c>
      <c r="G26">
        <f t="shared" si="4"/>
        <v>0</v>
      </c>
      <c r="H26">
        <f t="shared" si="11"/>
        <v>0</v>
      </c>
      <c r="I26">
        <f t="shared" si="12"/>
        <v>2000</v>
      </c>
      <c r="J26">
        <f t="shared" si="7"/>
        <v>500</v>
      </c>
    </row>
    <row r="27" spans="1:10">
      <c r="A27">
        <v>24</v>
      </c>
      <c r="B27">
        <f t="shared" si="0"/>
        <v>240</v>
      </c>
      <c r="C27">
        <f t="shared" si="1"/>
        <v>2000</v>
      </c>
      <c r="D27">
        <f t="shared" si="9"/>
        <v>2000</v>
      </c>
      <c r="E27">
        <f t="shared" si="10"/>
        <v>0</v>
      </c>
      <c r="F27">
        <f t="shared" si="3"/>
        <v>0</v>
      </c>
      <c r="G27">
        <f t="shared" si="4"/>
        <v>0</v>
      </c>
      <c r="H27">
        <f t="shared" si="11"/>
        <v>0</v>
      </c>
      <c r="I27">
        <f t="shared" si="12"/>
        <v>2000</v>
      </c>
      <c r="J27">
        <f t="shared" si="7"/>
        <v>500</v>
      </c>
    </row>
    <row r="28" spans="1:10">
      <c r="A28">
        <v>25</v>
      </c>
      <c r="B28">
        <f t="shared" si="0"/>
        <v>250</v>
      </c>
      <c r="C28">
        <f t="shared" si="1"/>
        <v>2000</v>
      </c>
      <c r="D28">
        <f t="shared" si="9"/>
        <v>2000</v>
      </c>
      <c r="E28">
        <f t="shared" si="10"/>
        <v>0</v>
      </c>
      <c r="F28">
        <f t="shared" si="3"/>
        <v>0</v>
      </c>
      <c r="G28">
        <f t="shared" si="4"/>
        <v>0</v>
      </c>
      <c r="H28">
        <f t="shared" si="11"/>
        <v>0</v>
      </c>
      <c r="I28">
        <f t="shared" si="12"/>
        <v>2000</v>
      </c>
      <c r="J28">
        <f t="shared" si="7"/>
        <v>500</v>
      </c>
    </row>
    <row r="29" spans="1:10">
      <c r="A29">
        <v>26</v>
      </c>
      <c r="B29">
        <f t="shared" si="0"/>
        <v>260</v>
      </c>
      <c r="C29">
        <f t="shared" si="1"/>
        <v>2000</v>
      </c>
      <c r="D29">
        <f t="shared" si="9"/>
        <v>2000</v>
      </c>
      <c r="E29">
        <f t="shared" si="10"/>
        <v>0</v>
      </c>
      <c r="F29">
        <f t="shared" si="3"/>
        <v>0</v>
      </c>
      <c r="G29">
        <f t="shared" si="4"/>
        <v>0</v>
      </c>
      <c r="H29">
        <f t="shared" si="11"/>
        <v>0</v>
      </c>
      <c r="I29">
        <f t="shared" si="12"/>
        <v>2000</v>
      </c>
      <c r="J29">
        <f t="shared" si="7"/>
        <v>500</v>
      </c>
    </row>
    <row r="30" spans="1:10">
      <c r="A30">
        <v>27</v>
      </c>
      <c r="B30">
        <f t="shared" si="0"/>
        <v>270</v>
      </c>
      <c r="C30">
        <f t="shared" si="1"/>
        <v>2000</v>
      </c>
      <c r="D30">
        <f t="shared" si="9"/>
        <v>2000</v>
      </c>
      <c r="E30">
        <f t="shared" si="10"/>
        <v>0</v>
      </c>
      <c r="F30">
        <f t="shared" si="3"/>
        <v>0</v>
      </c>
      <c r="G30">
        <f t="shared" si="4"/>
        <v>0</v>
      </c>
      <c r="H30">
        <f t="shared" si="11"/>
        <v>0</v>
      </c>
      <c r="I30">
        <f t="shared" si="12"/>
        <v>2000</v>
      </c>
      <c r="J30">
        <f t="shared" si="7"/>
        <v>500</v>
      </c>
    </row>
    <row r="31" spans="1:10">
      <c r="A31">
        <v>28</v>
      </c>
      <c r="B31">
        <f t="shared" si="0"/>
        <v>280</v>
      </c>
      <c r="C31">
        <f t="shared" si="1"/>
        <v>2000</v>
      </c>
      <c r="D31">
        <f t="shared" si="9"/>
        <v>2000</v>
      </c>
      <c r="E31">
        <f t="shared" si="10"/>
        <v>0</v>
      </c>
      <c r="F31">
        <f t="shared" si="3"/>
        <v>0</v>
      </c>
      <c r="G31">
        <f t="shared" si="4"/>
        <v>0</v>
      </c>
      <c r="H31">
        <f t="shared" si="11"/>
        <v>0</v>
      </c>
      <c r="I31">
        <f t="shared" si="12"/>
        <v>2000</v>
      </c>
      <c r="J31">
        <f t="shared" si="7"/>
        <v>500</v>
      </c>
    </row>
    <row r="32" spans="1:10">
      <c r="A32">
        <v>29</v>
      </c>
      <c r="B32">
        <f t="shared" si="0"/>
        <v>290</v>
      </c>
      <c r="C32">
        <f t="shared" si="1"/>
        <v>2000</v>
      </c>
      <c r="D32">
        <f t="shared" si="9"/>
        <v>2000</v>
      </c>
      <c r="E32">
        <f t="shared" si="10"/>
        <v>0</v>
      </c>
      <c r="F32">
        <f t="shared" si="3"/>
        <v>0</v>
      </c>
      <c r="G32">
        <f t="shared" si="4"/>
        <v>0</v>
      </c>
      <c r="H32">
        <f t="shared" si="11"/>
        <v>0</v>
      </c>
      <c r="I32">
        <f t="shared" si="12"/>
        <v>2000</v>
      </c>
      <c r="J32">
        <f t="shared" si="7"/>
        <v>500</v>
      </c>
    </row>
    <row r="33" spans="1:10">
      <c r="A33">
        <v>30</v>
      </c>
      <c r="B33">
        <f t="shared" si="0"/>
        <v>300</v>
      </c>
      <c r="C33">
        <f t="shared" si="1"/>
        <v>2000</v>
      </c>
      <c r="D33">
        <f t="shared" si="9"/>
        <v>2000</v>
      </c>
      <c r="E33">
        <f t="shared" si="10"/>
        <v>0</v>
      </c>
      <c r="F33">
        <f t="shared" si="3"/>
        <v>0</v>
      </c>
      <c r="G33">
        <f t="shared" si="4"/>
        <v>0</v>
      </c>
      <c r="H33">
        <f t="shared" si="11"/>
        <v>0</v>
      </c>
      <c r="I33">
        <f t="shared" si="12"/>
        <v>2000</v>
      </c>
      <c r="J33">
        <f t="shared" si="7"/>
        <v>500</v>
      </c>
    </row>
    <row r="37" spans="1:10">
      <c r="F37" t="s">
        <v>83</v>
      </c>
      <c r="G37" t="s">
        <v>84</v>
      </c>
      <c r="H37" t="s">
        <v>85</v>
      </c>
    </row>
    <row r="38" spans="1:10">
      <c r="A38">
        <v>10</v>
      </c>
      <c r="B38" t="s">
        <v>62</v>
      </c>
      <c r="C38" t="s">
        <v>60</v>
      </c>
      <c r="D38" t="s">
        <v>63</v>
      </c>
      <c r="E38" t="s">
        <v>61</v>
      </c>
      <c r="F38" s="5">
        <v>8</v>
      </c>
      <c r="G38" s="5">
        <v>3</v>
      </c>
      <c r="H38" s="5"/>
      <c r="I38" t="s">
        <v>82</v>
      </c>
      <c r="J38" t="s">
        <v>89</v>
      </c>
    </row>
    <row r="39" spans="1:10">
      <c r="A39">
        <v>0</v>
      </c>
      <c r="B39">
        <f>+A39*$A$38</f>
        <v>0</v>
      </c>
      <c r="C39">
        <v>2000</v>
      </c>
      <c r="D39">
        <v>0</v>
      </c>
      <c r="E39">
        <v>0</v>
      </c>
      <c r="F39">
        <f>+E39</f>
        <v>0</v>
      </c>
      <c r="G39">
        <v>0</v>
      </c>
      <c r="I39">
        <v>0</v>
      </c>
      <c r="J39">
        <f>ROUND(IF(I39&lt;0,0,IF(I39&gt;4096,1024,I39/4)),0)</f>
        <v>0</v>
      </c>
    </row>
    <row r="40" spans="1:10">
      <c r="A40">
        <v>1</v>
      </c>
      <c r="B40">
        <f t="shared" ref="B40:B76" si="13">+A40*$A$38</f>
        <v>10</v>
      </c>
      <c r="C40">
        <f>+C39</f>
        <v>2000</v>
      </c>
      <c r="D40">
        <f>+J39*4</f>
        <v>0</v>
      </c>
      <c r="E40">
        <f>+C40-D40</f>
        <v>2000</v>
      </c>
      <c r="F40">
        <f>+E40/$F$38</f>
        <v>250</v>
      </c>
      <c r="G40">
        <f>ROUND((E40/$G$38+G39),0)</f>
        <v>667</v>
      </c>
      <c r="H40">
        <f>F40+G40</f>
        <v>917</v>
      </c>
      <c r="I40">
        <f>IF(I39+H40&lt;0,0,ROUND(H40,0))</f>
        <v>917</v>
      </c>
      <c r="J40">
        <f>ROUND(IF(I40&lt;0,0,IF(I40&gt;4096,1024,I40/4)),0)</f>
        <v>229</v>
      </c>
    </row>
    <row r="41" spans="1:10">
      <c r="A41">
        <v>2</v>
      </c>
      <c r="B41">
        <f t="shared" si="13"/>
        <v>20</v>
      </c>
      <c r="C41">
        <f t="shared" ref="C41:C76" si="14">+C40</f>
        <v>2000</v>
      </c>
      <c r="D41" s="6">
        <f>+J39*4</f>
        <v>0</v>
      </c>
      <c r="E41">
        <f t="shared" ref="E41:E76" si="15">+C41-D41</f>
        <v>2000</v>
      </c>
      <c r="F41">
        <f t="shared" ref="F41:F76" si="16">+E41/$F$38</f>
        <v>250</v>
      </c>
      <c r="G41">
        <f t="shared" ref="G41:G76" si="17">ROUND((E41/$G$38+G40),0)</f>
        <v>1334</v>
      </c>
      <c r="H41">
        <f t="shared" ref="H41:H76" si="18">F41+G41</f>
        <v>1584</v>
      </c>
      <c r="I41">
        <f t="shared" ref="I41:I76" si="19">IF(I40+H41&lt;0,0,ROUND(H41,0))</f>
        <v>1584</v>
      </c>
      <c r="J41">
        <f t="shared" ref="J41:J76" si="20">ROUND(IF(I41&lt;0,0,IF(I41&gt;4096,1024,I41/4)),0)</f>
        <v>396</v>
      </c>
    </row>
    <row r="42" spans="1:10">
      <c r="A42">
        <v>3</v>
      </c>
      <c r="B42">
        <f t="shared" si="13"/>
        <v>30</v>
      </c>
      <c r="C42">
        <f t="shared" si="14"/>
        <v>2000</v>
      </c>
      <c r="D42">
        <f t="shared" ref="D42:D76" si="21">+J40*4</f>
        <v>916</v>
      </c>
      <c r="E42">
        <f t="shared" si="15"/>
        <v>1084</v>
      </c>
      <c r="F42">
        <f t="shared" si="16"/>
        <v>135.5</v>
      </c>
      <c r="G42">
        <f t="shared" si="17"/>
        <v>1695</v>
      </c>
      <c r="H42">
        <f t="shared" si="18"/>
        <v>1830.5</v>
      </c>
      <c r="I42">
        <f t="shared" si="19"/>
        <v>1831</v>
      </c>
      <c r="J42">
        <f t="shared" si="20"/>
        <v>458</v>
      </c>
    </row>
    <row r="43" spans="1:10">
      <c r="A43">
        <v>4</v>
      </c>
      <c r="B43">
        <f t="shared" si="13"/>
        <v>40</v>
      </c>
      <c r="C43">
        <f t="shared" si="14"/>
        <v>2000</v>
      </c>
      <c r="D43">
        <f t="shared" si="21"/>
        <v>1584</v>
      </c>
      <c r="E43">
        <f t="shared" si="15"/>
        <v>416</v>
      </c>
      <c r="F43">
        <f t="shared" si="16"/>
        <v>52</v>
      </c>
      <c r="G43">
        <f t="shared" si="17"/>
        <v>1834</v>
      </c>
      <c r="H43">
        <f t="shared" si="18"/>
        <v>1886</v>
      </c>
      <c r="I43">
        <f t="shared" si="19"/>
        <v>1886</v>
      </c>
      <c r="J43">
        <f t="shared" si="20"/>
        <v>472</v>
      </c>
    </row>
    <row r="44" spans="1:10">
      <c r="A44">
        <v>5</v>
      </c>
      <c r="B44">
        <f t="shared" si="13"/>
        <v>50</v>
      </c>
      <c r="C44">
        <f t="shared" si="14"/>
        <v>2000</v>
      </c>
      <c r="D44">
        <f t="shared" si="21"/>
        <v>1832</v>
      </c>
      <c r="E44">
        <f t="shared" si="15"/>
        <v>168</v>
      </c>
      <c r="F44">
        <f t="shared" si="16"/>
        <v>21</v>
      </c>
      <c r="G44">
        <f t="shared" si="17"/>
        <v>1890</v>
      </c>
      <c r="H44">
        <f t="shared" si="18"/>
        <v>1911</v>
      </c>
      <c r="I44">
        <f t="shared" si="19"/>
        <v>1911</v>
      </c>
      <c r="J44">
        <f t="shared" si="20"/>
        <v>478</v>
      </c>
    </row>
    <row r="45" spans="1:10">
      <c r="A45">
        <v>6</v>
      </c>
      <c r="B45">
        <f t="shared" si="13"/>
        <v>60</v>
      </c>
      <c r="C45">
        <f t="shared" si="14"/>
        <v>2000</v>
      </c>
      <c r="D45">
        <f t="shared" si="21"/>
        <v>1888</v>
      </c>
      <c r="E45">
        <f t="shared" si="15"/>
        <v>112</v>
      </c>
      <c r="F45">
        <f t="shared" si="16"/>
        <v>14</v>
      </c>
      <c r="G45">
        <f t="shared" si="17"/>
        <v>1927</v>
      </c>
      <c r="H45">
        <f t="shared" si="18"/>
        <v>1941</v>
      </c>
      <c r="I45">
        <f t="shared" si="19"/>
        <v>1941</v>
      </c>
      <c r="J45">
        <f t="shared" si="20"/>
        <v>485</v>
      </c>
    </row>
    <row r="46" spans="1:10">
      <c r="A46">
        <v>7</v>
      </c>
      <c r="B46">
        <f t="shared" si="13"/>
        <v>70</v>
      </c>
      <c r="C46">
        <f t="shared" si="14"/>
        <v>2000</v>
      </c>
      <c r="D46">
        <f t="shared" si="21"/>
        <v>1912</v>
      </c>
      <c r="E46">
        <f t="shared" si="15"/>
        <v>88</v>
      </c>
      <c r="F46">
        <f t="shared" si="16"/>
        <v>11</v>
      </c>
      <c r="G46">
        <f t="shared" si="17"/>
        <v>1956</v>
      </c>
      <c r="H46">
        <f t="shared" si="18"/>
        <v>1967</v>
      </c>
      <c r="I46">
        <f t="shared" si="19"/>
        <v>1967</v>
      </c>
      <c r="J46">
        <f t="shared" si="20"/>
        <v>492</v>
      </c>
    </row>
    <row r="47" spans="1:10">
      <c r="A47">
        <v>8</v>
      </c>
      <c r="B47">
        <f t="shared" si="13"/>
        <v>80</v>
      </c>
      <c r="C47">
        <f t="shared" si="14"/>
        <v>2000</v>
      </c>
      <c r="D47">
        <f t="shared" si="21"/>
        <v>1940</v>
      </c>
      <c r="E47">
        <f t="shared" si="15"/>
        <v>60</v>
      </c>
      <c r="F47">
        <f t="shared" si="16"/>
        <v>7.5</v>
      </c>
      <c r="G47">
        <f t="shared" si="17"/>
        <v>1976</v>
      </c>
      <c r="H47">
        <f t="shared" si="18"/>
        <v>1983.5</v>
      </c>
      <c r="I47">
        <f t="shared" si="19"/>
        <v>1984</v>
      </c>
      <c r="J47">
        <f t="shared" si="20"/>
        <v>496</v>
      </c>
    </row>
    <row r="48" spans="1:10">
      <c r="A48">
        <v>9</v>
      </c>
      <c r="B48">
        <f t="shared" si="13"/>
        <v>90</v>
      </c>
      <c r="C48">
        <f t="shared" si="14"/>
        <v>2000</v>
      </c>
      <c r="D48">
        <f t="shared" si="21"/>
        <v>1968</v>
      </c>
      <c r="E48">
        <f t="shared" si="15"/>
        <v>32</v>
      </c>
      <c r="F48">
        <f t="shared" si="16"/>
        <v>4</v>
      </c>
      <c r="G48">
        <f t="shared" si="17"/>
        <v>1987</v>
      </c>
      <c r="H48">
        <f t="shared" si="18"/>
        <v>1991</v>
      </c>
      <c r="I48">
        <f t="shared" si="19"/>
        <v>1991</v>
      </c>
      <c r="J48">
        <f t="shared" si="20"/>
        <v>498</v>
      </c>
    </row>
    <row r="49" spans="1:10">
      <c r="A49">
        <v>10</v>
      </c>
      <c r="B49">
        <f t="shared" si="13"/>
        <v>100</v>
      </c>
      <c r="C49">
        <f t="shared" si="14"/>
        <v>2000</v>
      </c>
      <c r="D49">
        <f t="shared" si="21"/>
        <v>1984</v>
      </c>
      <c r="E49">
        <f t="shared" si="15"/>
        <v>16</v>
      </c>
      <c r="F49">
        <f t="shared" si="16"/>
        <v>2</v>
      </c>
      <c r="G49">
        <f t="shared" si="17"/>
        <v>1992</v>
      </c>
      <c r="H49">
        <f t="shared" si="18"/>
        <v>1994</v>
      </c>
      <c r="I49">
        <f t="shared" si="19"/>
        <v>1994</v>
      </c>
      <c r="J49">
        <f t="shared" si="20"/>
        <v>499</v>
      </c>
    </row>
    <row r="50" spans="1:10">
      <c r="A50">
        <v>11</v>
      </c>
      <c r="B50">
        <f t="shared" si="13"/>
        <v>110</v>
      </c>
      <c r="C50">
        <f t="shared" si="14"/>
        <v>2000</v>
      </c>
      <c r="D50">
        <f t="shared" si="21"/>
        <v>1992</v>
      </c>
      <c r="E50">
        <f t="shared" si="15"/>
        <v>8</v>
      </c>
      <c r="F50">
        <f t="shared" si="16"/>
        <v>1</v>
      </c>
      <c r="G50">
        <f t="shared" si="17"/>
        <v>1995</v>
      </c>
      <c r="H50">
        <f t="shared" si="18"/>
        <v>1996</v>
      </c>
      <c r="I50">
        <f t="shared" si="19"/>
        <v>1996</v>
      </c>
      <c r="J50">
        <f t="shared" si="20"/>
        <v>499</v>
      </c>
    </row>
    <row r="51" spans="1:10">
      <c r="A51">
        <v>12</v>
      </c>
      <c r="B51">
        <f t="shared" si="13"/>
        <v>120</v>
      </c>
      <c r="C51">
        <f t="shared" si="14"/>
        <v>2000</v>
      </c>
      <c r="D51">
        <f t="shared" si="21"/>
        <v>1996</v>
      </c>
      <c r="E51">
        <f t="shared" si="15"/>
        <v>4</v>
      </c>
      <c r="F51">
        <f t="shared" si="16"/>
        <v>0.5</v>
      </c>
      <c r="G51">
        <f t="shared" si="17"/>
        <v>1996</v>
      </c>
      <c r="H51">
        <f t="shared" si="18"/>
        <v>1996.5</v>
      </c>
      <c r="I51">
        <f t="shared" si="19"/>
        <v>1997</v>
      </c>
      <c r="J51">
        <f t="shared" si="20"/>
        <v>499</v>
      </c>
    </row>
    <row r="52" spans="1:10">
      <c r="A52">
        <v>13</v>
      </c>
      <c r="B52">
        <f t="shared" si="13"/>
        <v>130</v>
      </c>
      <c r="C52">
        <f t="shared" si="14"/>
        <v>2000</v>
      </c>
      <c r="D52">
        <f t="shared" si="21"/>
        <v>1996</v>
      </c>
      <c r="E52">
        <f t="shared" si="15"/>
        <v>4</v>
      </c>
      <c r="F52">
        <f t="shared" si="16"/>
        <v>0.5</v>
      </c>
      <c r="G52">
        <f t="shared" si="17"/>
        <v>1997</v>
      </c>
      <c r="H52">
        <f t="shared" si="18"/>
        <v>1997.5</v>
      </c>
      <c r="I52">
        <f t="shared" si="19"/>
        <v>1998</v>
      </c>
      <c r="J52">
        <f t="shared" si="20"/>
        <v>500</v>
      </c>
    </row>
    <row r="53" spans="1:10">
      <c r="A53">
        <v>14</v>
      </c>
      <c r="B53">
        <f t="shared" si="13"/>
        <v>140</v>
      </c>
      <c r="C53">
        <f t="shared" si="14"/>
        <v>2000</v>
      </c>
      <c r="D53">
        <f t="shared" si="21"/>
        <v>1996</v>
      </c>
      <c r="E53">
        <f t="shared" si="15"/>
        <v>4</v>
      </c>
      <c r="F53">
        <f t="shared" si="16"/>
        <v>0.5</v>
      </c>
      <c r="G53">
        <f t="shared" si="17"/>
        <v>1998</v>
      </c>
      <c r="H53">
        <f t="shared" si="18"/>
        <v>1998.5</v>
      </c>
      <c r="I53">
        <f t="shared" si="19"/>
        <v>1999</v>
      </c>
      <c r="J53">
        <f t="shared" si="20"/>
        <v>500</v>
      </c>
    </row>
    <row r="54" spans="1:10">
      <c r="A54">
        <v>15</v>
      </c>
      <c r="B54">
        <f t="shared" si="13"/>
        <v>150</v>
      </c>
      <c r="C54">
        <f t="shared" si="14"/>
        <v>2000</v>
      </c>
      <c r="D54">
        <f t="shared" si="21"/>
        <v>2000</v>
      </c>
      <c r="E54">
        <f t="shared" si="15"/>
        <v>0</v>
      </c>
      <c r="F54">
        <f t="shared" si="16"/>
        <v>0</v>
      </c>
      <c r="G54">
        <f t="shared" si="17"/>
        <v>1998</v>
      </c>
      <c r="H54">
        <f t="shared" si="18"/>
        <v>1998</v>
      </c>
      <c r="I54">
        <f t="shared" si="19"/>
        <v>1998</v>
      </c>
      <c r="J54">
        <f t="shared" si="20"/>
        <v>500</v>
      </c>
    </row>
    <row r="55" spans="1:10">
      <c r="A55">
        <v>16</v>
      </c>
      <c r="B55">
        <f t="shared" si="13"/>
        <v>160</v>
      </c>
      <c r="C55">
        <f t="shared" si="14"/>
        <v>2000</v>
      </c>
      <c r="D55">
        <f t="shared" si="21"/>
        <v>2000</v>
      </c>
      <c r="E55">
        <f t="shared" si="15"/>
        <v>0</v>
      </c>
      <c r="F55">
        <f t="shared" si="16"/>
        <v>0</v>
      </c>
      <c r="G55">
        <f t="shared" si="17"/>
        <v>1998</v>
      </c>
      <c r="H55">
        <f t="shared" si="18"/>
        <v>1998</v>
      </c>
      <c r="I55">
        <f t="shared" si="19"/>
        <v>1998</v>
      </c>
      <c r="J55">
        <f t="shared" si="20"/>
        <v>500</v>
      </c>
    </row>
    <row r="56" spans="1:10">
      <c r="A56">
        <v>17</v>
      </c>
      <c r="B56">
        <f t="shared" si="13"/>
        <v>170</v>
      </c>
      <c r="C56">
        <f t="shared" si="14"/>
        <v>2000</v>
      </c>
      <c r="D56">
        <f t="shared" si="21"/>
        <v>2000</v>
      </c>
      <c r="E56">
        <f t="shared" si="15"/>
        <v>0</v>
      </c>
      <c r="F56">
        <f t="shared" si="16"/>
        <v>0</v>
      </c>
      <c r="G56">
        <f t="shared" si="17"/>
        <v>1998</v>
      </c>
      <c r="H56">
        <f t="shared" si="18"/>
        <v>1998</v>
      </c>
      <c r="I56">
        <f t="shared" si="19"/>
        <v>1998</v>
      </c>
      <c r="J56">
        <f t="shared" si="20"/>
        <v>500</v>
      </c>
    </row>
    <row r="57" spans="1:10">
      <c r="A57">
        <v>18</v>
      </c>
      <c r="B57">
        <f t="shared" si="13"/>
        <v>180</v>
      </c>
      <c r="C57">
        <f t="shared" si="14"/>
        <v>2000</v>
      </c>
      <c r="D57">
        <f t="shared" si="21"/>
        <v>2000</v>
      </c>
      <c r="E57">
        <f t="shared" si="15"/>
        <v>0</v>
      </c>
      <c r="F57">
        <f t="shared" si="16"/>
        <v>0</v>
      </c>
      <c r="G57">
        <f t="shared" si="17"/>
        <v>1998</v>
      </c>
      <c r="H57">
        <f t="shared" si="18"/>
        <v>1998</v>
      </c>
      <c r="I57">
        <f t="shared" si="19"/>
        <v>1998</v>
      </c>
      <c r="J57">
        <f t="shared" si="20"/>
        <v>500</v>
      </c>
    </row>
    <row r="58" spans="1:10">
      <c r="A58">
        <v>19</v>
      </c>
      <c r="B58">
        <f t="shared" si="13"/>
        <v>190</v>
      </c>
      <c r="C58">
        <f t="shared" si="14"/>
        <v>2000</v>
      </c>
      <c r="D58">
        <f t="shared" si="21"/>
        <v>2000</v>
      </c>
      <c r="E58">
        <f t="shared" si="15"/>
        <v>0</v>
      </c>
      <c r="F58">
        <f t="shared" si="16"/>
        <v>0</v>
      </c>
      <c r="G58">
        <f t="shared" si="17"/>
        <v>1998</v>
      </c>
      <c r="H58">
        <f t="shared" si="18"/>
        <v>1998</v>
      </c>
      <c r="I58">
        <f t="shared" si="19"/>
        <v>1998</v>
      </c>
      <c r="J58">
        <f t="shared" si="20"/>
        <v>500</v>
      </c>
    </row>
    <row r="59" spans="1:10">
      <c r="A59">
        <v>20</v>
      </c>
      <c r="B59">
        <f t="shared" si="13"/>
        <v>200</v>
      </c>
      <c r="C59">
        <f t="shared" si="14"/>
        <v>2000</v>
      </c>
      <c r="D59">
        <f t="shared" si="21"/>
        <v>2000</v>
      </c>
      <c r="E59">
        <f t="shared" si="15"/>
        <v>0</v>
      </c>
      <c r="F59">
        <f t="shared" si="16"/>
        <v>0</v>
      </c>
      <c r="G59">
        <f t="shared" si="17"/>
        <v>1998</v>
      </c>
      <c r="H59">
        <f t="shared" si="18"/>
        <v>1998</v>
      </c>
      <c r="I59">
        <f t="shared" si="19"/>
        <v>1998</v>
      </c>
      <c r="J59">
        <f t="shared" si="20"/>
        <v>500</v>
      </c>
    </row>
    <row r="60" spans="1:10">
      <c r="A60">
        <v>21</v>
      </c>
      <c r="B60">
        <f t="shared" si="13"/>
        <v>210</v>
      </c>
      <c r="C60">
        <f t="shared" si="14"/>
        <v>2000</v>
      </c>
      <c r="D60">
        <f t="shared" si="21"/>
        <v>2000</v>
      </c>
      <c r="E60">
        <f t="shared" si="15"/>
        <v>0</v>
      </c>
      <c r="F60">
        <f t="shared" si="16"/>
        <v>0</v>
      </c>
      <c r="G60">
        <f t="shared" si="17"/>
        <v>1998</v>
      </c>
      <c r="H60">
        <f t="shared" si="18"/>
        <v>1998</v>
      </c>
      <c r="I60">
        <f t="shared" si="19"/>
        <v>1998</v>
      </c>
      <c r="J60">
        <f t="shared" si="20"/>
        <v>500</v>
      </c>
    </row>
    <row r="61" spans="1:10">
      <c r="A61">
        <v>22</v>
      </c>
      <c r="B61">
        <f t="shared" si="13"/>
        <v>220</v>
      </c>
      <c r="C61">
        <f t="shared" si="14"/>
        <v>2000</v>
      </c>
      <c r="D61">
        <f t="shared" si="21"/>
        <v>2000</v>
      </c>
      <c r="E61">
        <f t="shared" si="15"/>
        <v>0</v>
      </c>
      <c r="F61">
        <f t="shared" si="16"/>
        <v>0</v>
      </c>
      <c r="G61">
        <f t="shared" si="17"/>
        <v>1998</v>
      </c>
      <c r="H61">
        <f t="shared" si="18"/>
        <v>1998</v>
      </c>
      <c r="I61">
        <f t="shared" si="19"/>
        <v>1998</v>
      </c>
      <c r="J61">
        <f t="shared" si="20"/>
        <v>500</v>
      </c>
    </row>
    <row r="62" spans="1:10">
      <c r="A62">
        <v>23</v>
      </c>
      <c r="B62">
        <f t="shared" si="13"/>
        <v>230</v>
      </c>
      <c r="C62">
        <f t="shared" si="14"/>
        <v>2000</v>
      </c>
      <c r="D62">
        <f t="shared" si="21"/>
        <v>2000</v>
      </c>
      <c r="E62">
        <f t="shared" si="15"/>
        <v>0</v>
      </c>
      <c r="F62">
        <f t="shared" si="16"/>
        <v>0</v>
      </c>
      <c r="G62">
        <f t="shared" si="17"/>
        <v>1998</v>
      </c>
      <c r="H62">
        <f t="shared" si="18"/>
        <v>1998</v>
      </c>
      <c r="I62">
        <f t="shared" si="19"/>
        <v>1998</v>
      </c>
      <c r="J62">
        <f t="shared" si="20"/>
        <v>500</v>
      </c>
    </row>
    <row r="63" spans="1:10">
      <c r="A63">
        <v>24</v>
      </c>
      <c r="B63">
        <f t="shared" si="13"/>
        <v>240</v>
      </c>
      <c r="C63">
        <f t="shared" si="14"/>
        <v>2000</v>
      </c>
      <c r="D63">
        <f t="shared" si="21"/>
        <v>2000</v>
      </c>
      <c r="E63">
        <f t="shared" si="15"/>
        <v>0</v>
      </c>
      <c r="F63">
        <f t="shared" si="16"/>
        <v>0</v>
      </c>
      <c r="G63">
        <f t="shared" si="17"/>
        <v>1998</v>
      </c>
      <c r="H63">
        <f t="shared" si="18"/>
        <v>1998</v>
      </c>
      <c r="I63">
        <f t="shared" si="19"/>
        <v>1998</v>
      </c>
      <c r="J63">
        <f t="shared" si="20"/>
        <v>500</v>
      </c>
    </row>
    <row r="64" spans="1:10">
      <c r="A64">
        <v>25</v>
      </c>
      <c r="B64">
        <f t="shared" si="13"/>
        <v>250</v>
      </c>
      <c r="C64">
        <f t="shared" si="14"/>
        <v>2000</v>
      </c>
      <c r="D64">
        <f t="shared" si="21"/>
        <v>2000</v>
      </c>
      <c r="E64">
        <f t="shared" si="15"/>
        <v>0</v>
      </c>
      <c r="F64">
        <f t="shared" si="16"/>
        <v>0</v>
      </c>
      <c r="G64">
        <f t="shared" si="17"/>
        <v>1998</v>
      </c>
      <c r="H64">
        <f t="shared" si="18"/>
        <v>1998</v>
      </c>
      <c r="I64">
        <f t="shared" si="19"/>
        <v>1998</v>
      </c>
      <c r="J64">
        <f t="shared" si="20"/>
        <v>500</v>
      </c>
    </row>
    <row r="65" spans="1:10">
      <c r="A65">
        <v>26</v>
      </c>
      <c r="B65">
        <f t="shared" si="13"/>
        <v>260</v>
      </c>
      <c r="C65">
        <f t="shared" si="14"/>
        <v>2000</v>
      </c>
      <c r="D65">
        <f t="shared" si="21"/>
        <v>2000</v>
      </c>
      <c r="E65">
        <f t="shared" si="15"/>
        <v>0</v>
      </c>
      <c r="F65">
        <f t="shared" si="16"/>
        <v>0</v>
      </c>
      <c r="G65">
        <f t="shared" si="17"/>
        <v>1998</v>
      </c>
      <c r="H65">
        <f t="shared" si="18"/>
        <v>1998</v>
      </c>
      <c r="I65">
        <f t="shared" si="19"/>
        <v>1998</v>
      </c>
      <c r="J65">
        <f t="shared" si="20"/>
        <v>500</v>
      </c>
    </row>
    <row r="66" spans="1:10">
      <c r="A66">
        <v>27</v>
      </c>
      <c r="B66">
        <f t="shared" si="13"/>
        <v>270</v>
      </c>
      <c r="C66">
        <f t="shared" si="14"/>
        <v>2000</v>
      </c>
      <c r="D66">
        <f t="shared" si="21"/>
        <v>2000</v>
      </c>
      <c r="E66">
        <f t="shared" si="15"/>
        <v>0</v>
      </c>
      <c r="F66">
        <f t="shared" si="16"/>
        <v>0</v>
      </c>
      <c r="G66">
        <f t="shared" si="17"/>
        <v>1998</v>
      </c>
      <c r="H66">
        <f t="shared" si="18"/>
        <v>1998</v>
      </c>
      <c r="I66">
        <f t="shared" si="19"/>
        <v>1998</v>
      </c>
      <c r="J66">
        <f t="shared" si="20"/>
        <v>500</v>
      </c>
    </row>
    <row r="67" spans="1:10">
      <c r="A67">
        <v>28</v>
      </c>
      <c r="B67">
        <f t="shared" si="13"/>
        <v>280</v>
      </c>
      <c r="C67">
        <f t="shared" si="14"/>
        <v>2000</v>
      </c>
      <c r="D67">
        <f t="shared" si="21"/>
        <v>2000</v>
      </c>
      <c r="E67">
        <f t="shared" si="15"/>
        <v>0</v>
      </c>
      <c r="F67">
        <f t="shared" si="16"/>
        <v>0</v>
      </c>
      <c r="G67">
        <f t="shared" si="17"/>
        <v>1998</v>
      </c>
      <c r="H67">
        <f t="shared" si="18"/>
        <v>1998</v>
      </c>
      <c r="I67">
        <f t="shared" si="19"/>
        <v>1998</v>
      </c>
      <c r="J67">
        <f t="shared" si="20"/>
        <v>500</v>
      </c>
    </row>
    <row r="68" spans="1:10">
      <c r="A68">
        <v>29</v>
      </c>
      <c r="B68">
        <f t="shared" si="13"/>
        <v>290</v>
      </c>
      <c r="C68">
        <f t="shared" si="14"/>
        <v>2000</v>
      </c>
      <c r="D68">
        <f t="shared" si="21"/>
        <v>2000</v>
      </c>
      <c r="E68">
        <f t="shared" si="15"/>
        <v>0</v>
      </c>
      <c r="F68">
        <f t="shared" si="16"/>
        <v>0</v>
      </c>
      <c r="G68">
        <f t="shared" si="17"/>
        <v>1998</v>
      </c>
      <c r="H68">
        <f t="shared" si="18"/>
        <v>1998</v>
      </c>
      <c r="I68">
        <f t="shared" si="19"/>
        <v>1998</v>
      </c>
      <c r="J68">
        <f t="shared" si="20"/>
        <v>500</v>
      </c>
    </row>
    <row r="69" spans="1:10">
      <c r="A69">
        <v>30</v>
      </c>
      <c r="B69">
        <f t="shared" si="13"/>
        <v>300</v>
      </c>
      <c r="C69">
        <f t="shared" si="14"/>
        <v>2000</v>
      </c>
      <c r="D69">
        <f t="shared" si="21"/>
        <v>2000</v>
      </c>
      <c r="E69">
        <f t="shared" si="15"/>
        <v>0</v>
      </c>
      <c r="F69">
        <f t="shared" si="16"/>
        <v>0</v>
      </c>
      <c r="G69">
        <f t="shared" si="17"/>
        <v>1998</v>
      </c>
      <c r="H69">
        <f t="shared" si="18"/>
        <v>1998</v>
      </c>
      <c r="I69">
        <f t="shared" si="19"/>
        <v>1998</v>
      </c>
      <c r="J69">
        <f t="shared" si="20"/>
        <v>500</v>
      </c>
    </row>
    <row r="70" spans="1:10">
      <c r="A70">
        <v>31</v>
      </c>
      <c r="B70">
        <f t="shared" si="13"/>
        <v>310</v>
      </c>
      <c r="C70">
        <f t="shared" si="14"/>
        <v>2000</v>
      </c>
      <c r="D70">
        <f t="shared" si="21"/>
        <v>2000</v>
      </c>
      <c r="E70">
        <f t="shared" si="15"/>
        <v>0</v>
      </c>
      <c r="F70">
        <f t="shared" si="16"/>
        <v>0</v>
      </c>
      <c r="G70">
        <f t="shared" si="17"/>
        <v>1998</v>
      </c>
      <c r="H70">
        <f t="shared" si="18"/>
        <v>1998</v>
      </c>
      <c r="I70">
        <f t="shared" si="19"/>
        <v>1998</v>
      </c>
      <c r="J70">
        <f t="shared" si="20"/>
        <v>500</v>
      </c>
    </row>
    <row r="71" spans="1:10">
      <c r="A71">
        <v>32</v>
      </c>
      <c r="B71">
        <f t="shared" si="13"/>
        <v>320</v>
      </c>
      <c r="C71">
        <f t="shared" si="14"/>
        <v>2000</v>
      </c>
      <c r="D71">
        <f t="shared" si="21"/>
        <v>2000</v>
      </c>
      <c r="E71">
        <f t="shared" si="15"/>
        <v>0</v>
      </c>
      <c r="F71">
        <f t="shared" si="16"/>
        <v>0</v>
      </c>
      <c r="G71">
        <f t="shared" si="17"/>
        <v>1998</v>
      </c>
      <c r="H71">
        <f t="shared" si="18"/>
        <v>1998</v>
      </c>
      <c r="I71">
        <f t="shared" si="19"/>
        <v>1998</v>
      </c>
      <c r="J71">
        <f t="shared" si="20"/>
        <v>500</v>
      </c>
    </row>
    <row r="72" spans="1:10">
      <c r="A72">
        <v>33</v>
      </c>
      <c r="B72">
        <f t="shared" si="13"/>
        <v>330</v>
      </c>
      <c r="C72">
        <f t="shared" si="14"/>
        <v>2000</v>
      </c>
      <c r="D72">
        <f t="shared" si="21"/>
        <v>2000</v>
      </c>
      <c r="E72">
        <f t="shared" si="15"/>
        <v>0</v>
      </c>
      <c r="F72">
        <f t="shared" si="16"/>
        <v>0</v>
      </c>
      <c r="G72">
        <f t="shared" si="17"/>
        <v>1998</v>
      </c>
      <c r="H72">
        <f t="shared" si="18"/>
        <v>1998</v>
      </c>
      <c r="I72">
        <f t="shared" si="19"/>
        <v>1998</v>
      </c>
      <c r="J72">
        <f t="shared" si="20"/>
        <v>500</v>
      </c>
    </row>
    <row r="73" spans="1:10">
      <c r="A73">
        <v>34</v>
      </c>
      <c r="B73">
        <f t="shared" si="13"/>
        <v>340</v>
      </c>
      <c r="C73">
        <f t="shared" si="14"/>
        <v>2000</v>
      </c>
      <c r="D73">
        <f t="shared" si="21"/>
        <v>2000</v>
      </c>
      <c r="E73">
        <f t="shared" si="15"/>
        <v>0</v>
      </c>
      <c r="F73">
        <f t="shared" si="16"/>
        <v>0</v>
      </c>
      <c r="G73">
        <f t="shared" si="17"/>
        <v>1998</v>
      </c>
      <c r="H73">
        <f t="shared" si="18"/>
        <v>1998</v>
      </c>
      <c r="I73">
        <f t="shared" si="19"/>
        <v>1998</v>
      </c>
      <c r="J73">
        <f t="shared" si="20"/>
        <v>500</v>
      </c>
    </row>
    <row r="74" spans="1:10">
      <c r="A74">
        <v>35</v>
      </c>
      <c r="B74">
        <f t="shared" si="13"/>
        <v>350</v>
      </c>
      <c r="C74">
        <f t="shared" si="14"/>
        <v>2000</v>
      </c>
      <c r="D74">
        <f t="shared" si="21"/>
        <v>2000</v>
      </c>
      <c r="E74">
        <f t="shared" si="15"/>
        <v>0</v>
      </c>
      <c r="F74">
        <f t="shared" si="16"/>
        <v>0</v>
      </c>
      <c r="G74">
        <f t="shared" si="17"/>
        <v>1998</v>
      </c>
      <c r="H74">
        <f t="shared" si="18"/>
        <v>1998</v>
      </c>
      <c r="I74">
        <f t="shared" si="19"/>
        <v>1998</v>
      </c>
      <c r="J74">
        <f t="shared" si="20"/>
        <v>500</v>
      </c>
    </row>
    <row r="75" spans="1:10">
      <c r="A75">
        <v>36</v>
      </c>
      <c r="B75">
        <f t="shared" si="13"/>
        <v>360</v>
      </c>
      <c r="C75">
        <f t="shared" si="14"/>
        <v>2000</v>
      </c>
      <c r="D75">
        <f t="shared" si="21"/>
        <v>2000</v>
      </c>
      <c r="E75">
        <f t="shared" si="15"/>
        <v>0</v>
      </c>
      <c r="F75">
        <f t="shared" si="16"/>
        <v>0</v>
      </c>
      <c r="G75">
        <f t="shared" si="17"/>
        <v>1998</v>
      </c>
      <c r="H75">
        <f t="shared" si="18"/>
        <v>1998</v>
      </c>
      <c r="I75">
        <f t="shared" si="19"/>
        <v>1998</v>
      </c>
      <c r="J75">
        <f t="shared" si="20"/>
        <v>500</v>
      </c>
    </row>
    <row r="76" spans="1:10">
      <c r="A76">
        <v>37</v>
      </c>
      <c r="B76">
        <f t="shared" si="13"/>
        <v>370</v>
      </c>
      <c r="C76">
        <f t="shared" si="14"/>
        <v>2000</v>
      </c>
      <c r="D76">
        <f t="shared" si="21"/>
        <v>2000</v>
      </c>
      <c r="E76">
        <f t="shared" si="15"/>
        <v>0</v>
      </c>
      <c r="F76">
        <f t="shared" si="16"/>
        <v>0</v>
      </c>
      <c r="G76">
        <f t="shared" si="17"/>
        <v>1998</v>
      </c>
      <c r="H76">
        <f t="shared" si="18"/>
        <v>1998</v>
      </c>
      <c r="I76">
        <f t="shared" si="19"/>
        <v>1998</v>
      </c>
      <c r="J76">
        <f t="shared" si="20"/>
        <v>500</v>
      </c>
    </row>
  </sheetData>
  <phoneticPr fontId="0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Tacho</vt:lpstr>
      <vt:lpstr>PI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</dc:creator>
  <cp:lastModifiedBy>Péter</cp:lastModifiedBy>
  <dcterms:created xsi:type="dcterms:W3CDTF">2015-02-15T23:15:51Z</dcterms:created>
  <dcterms:modified xsi:type="dcterms:W3CDTF">2015-03-07T07:31:19Z</dcterms:modified>
</cp:coreProperties>
</file>