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5" windowWidth="24615" windowHeight="11985"/>
  </bookViews>
  <sheets>
    <sheet name="Munka1" sheetId="1" r:id="rId1"/>
    <sheet name="Munka2" sheetId="2" r:id="rId2"/>
    <sheet name="Munka3" sheetId="3" r:id="rId3"/>
  </sheets>
  <calcPr calcId="124519"/>
</workbook>
</file>

<file path=xl/calcChain.xml><?xml version="1.0" encoding="utf-8"?>
<calcChain xmlns="http://schemas.openxmlformats.org/spreadsheetml/2006/main">
  <c r="M14" i="1"/>
  <c r="M16" s="1"/>
  <c r="M17" s="1"/>
  <c r="L33"/>
  <c r="L32"/>
  <c r="L34" s="1"/>
  <c r="L35" s="1"/>
  <c r="C5"/>
  <c r="D5"/>
  <c r="E5"/>
  <c r="F5"/>
  <c r="G5"/>
  <c r="H5"/>
  <c r="I5"/>
  <c r="J5"/>
  <c r="K5"/>
  <c r="L5"/>
  <c r="M5"/>
  <c r="N5"/>
  <c r="O5"/>
  <c r="B5"/>
  <c r="O3"/>
  <c r="N3"/>
  <c r="M3"/>
  <c r="L3"/>
  <c r="K3"/>
  <c r="J3"/>
  <c r="I3"/>
  <c r="H3"/>
  <c r="G3"/>
  <c r="F3"/>
  <c r="E3"/>
  <c r="D3"/>
  <c r="C3"/>
  <c r="B3"/>
  <c r="M15" l="1"/>
</calcChain>
</file>

<file path=xl/sharedStrings.xml><?xml version="1.0" encoding="utf-8"?>
<sst xmlns="http://schemas.openxmlformats.org/spreadsheetml/2006/main" count="47" uniqueCount="42">
  <si>
    <t>Hőfok:</t>
  </si>
  <si>
    <t>1ad/fok</t>
  </si>
  <si>
    <t>AD:</t>
  </si>
  <si>
    <t>ADC:</t>
  </si>
  <si>
    <t>temp:</t>
  </si>
  <si>
    <t>ad_neg</t>
  </si>
  <si>
    <t>1. double Temp;</t>
  </si>
  <si>
    <t>2.  </t>
  </si>
  <si>
    <t>3. Temp = log(((10240000/RawADC) - 10000));</t>
  </si>
  <si>
    <t>4.  </t>
  </si>
  <si>
    <t xml:space="preserve">5. // 10K Ohm hoellenallas NTC. </t>
  </si>
  <si>
    <t>6.  </t>
  </si>
  <si>
    <t xml:space="preserve">7. //Ahogy számolunk: </t>
  </si>
  <si>
    <t>8.  </t>
  </si>
  <si>
    <t>9. Ellenállás =  (1024 * BalanceResistor/ADC) - BalanceResistor</t>
  </si>
  <si>
    <t>10.  </t>
  </si>
  <si>
    <t>11. Temp = 1 / (0.001129148 + (0.000234125 * Temp)  + (0.0000000876741 * Temp * Temp * Temp));</t>
  </si>
  <si>
    <t>12.  </t>
  </si>
  <si>
    <t>13. Temp = Temp - 273.15;</t>
  </si>
  <si>
    <t>14.  </t>
  </si>
  <si>
    <t>15.  return Temp;</t>
  </si>
  <si>
    <t>bal.res:</t>
  </si>
  <si>
    <t>ell:</t>
  </si>
  <si>
    <t>1. float Thermistor_temperature;</t>
  </si>
  <si>
    <t>2.     analog_value = ADC_Read(0);         /* store adc value on val register */</t>
  </si>
  <si>
    <t>3.  </t>
  </si>
  <si>
    <t>4.     /* calculate the NTC resistance */</t>
  </si>
  <si>
    <t>5.         NTC_Resistance = ((1023*Series_Resistance/analog_value) - Series_Resistance);                  </t>
  </si>
  <si>
    <t>6.         Thermistor_temperature = log(NTC_Resistance);   /* calculate natural log of resistance */</t>
  </si>
  <si>
    <t>7.  </t>
  </si>
  <si>
    <t>8.     /* Calculate Temperature using B parameter Equation */</t>
  </si>
  <si>
    <t>9.     /* 1/T = 1/T0 + ((1/B_coefficient)*log(NTC_Resistance/Series_Resistance)) */</t>
  </si>
  <si>
    <t>12.     Thermistor_temperature = (1/Thermistor_temperature) - 273.15;       /* convert kelvin to °C */</t>
  </si>
  <si>
    <t>13.        </t>
  </si>
  <si>
    <t>14.         return Thermistor_temperature;</t>
  </si>
  <si>
    <t>NTC:</t>
  </si>
  <si>
    <t>ser.res:</t>
  </si>
  <si>
    <t>Ther.temp:</t>
  </si>
  <si>
    <t>11.                            </t>
  </si>
  <si>
    <t>10.     Thermistor_temperature = (1.0/(Room_temperature + 273.15))+  (1.0/B_coefficient)*log(NTC_Resistance/Series_Resistance));</t>
  </si>
  <si>
    <t>B_coefficient:</t>
  </si>
  <si>
    <t>room_temp: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</si>
</sst>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Alignment="1">
      <alignment horizontal="left" inden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67"/>
  <sheetViews>
    <sheetView tabSelected="1" zoomScale="130" zoomScaleNormal="130" workbookViewId="0">
      <selection activeCell="N30" sqref="N30"/>
    </sheetView>
  </sheetViews>
  <sheetFormatPr defaultRowHeight="15"/>
  <cols>
    <col min="9" max="9" width="13.28515625" bestFit="1" customWidth="1"/>
    <col min="12" max="12" width="13.28515625" bestFit="1" customWidth="1"/>
    <col min="13" max="13" width="13.140625" bestFit="1" customWidth="1"/>
    <col min="15" max="15" width="13.28515625" bestFit="1" customWidth="1"/>
  </cols>
  <sheetData>
    <row r="1" spans="1:15">
      <c r="A1" t="s">
        <v>0</v>
      </c>
      <c r="B1">
        <v>80</v>
      </c>
      <c r="C1">
        <v>75</v>
      </c>
      <c r="D1">
        <v>70</v>
      </c>
      <c r="E1">
        <v>65</v>
      </c>
      <c r="F1">
        <v>60</v>
      </c>
      <c r="G1">
        <v>55</v>
      </c>
      <c r="H1">
        <v>50</v>
      </c>
      <c r="I1">
        <v>45</v>
      </c>
      <c r="J1">
        <v>40</v>
      </c>
      <c r="K1">
        <v>35</v>
      </c>
      <c r="L1">
        <v>30</v>
      </c>
      <c r="M1">
        <v>25</v>
      </c>
      <c r="N1">
        <v>20</v>
      </c>
      <c r="O1">
        <v>19</v>
      </c>
    </row>
    <row r="2" spans="1:15">
      <c r="A2" t="s">
        <v>2</v>
      </c>
      <c r="B2">
        <v>100</v>
      </c>
      <c r="C2">
        <v>115</v>
      </c>
      <c r="D2">
        <v>135</v>
      </c>
      <c r="E2">
        <v>160</v>
      </c>
      <c r="F2">
        <v>184</v>
      </c>
      <c r="G2">
        <v>210</v>
      </c>
      <c r="H2">
        <v>244</v>
      </c>
      <c r="I2">
        <v>282</v>
      </c>
      <c r="J2">
        <v>322</v>
      </c>
      <c r="K2">
        <v>375</v>
      </c>
      <c r="L2">
        <v>417</v>
      </c>
      <c r="M2">
        <v>470</v>
      </c>
      <c r="N2">
        <v>520</v>
      </c>
      <c r="O2">
        <v>549</v>
      </c>
    </row>
    <row r="3" spans="1:15">
      <c r="A3" t="s">
        <v>1</v>
      </c>
      <c r="B3" s="1">
        <f t="shared" ref="B3:M3" si="0">B1/B2</f>
        <v>0.8</v>
      </c>
      <c r="C3" s="1">
        <f t="shared" si="0"/>
        <v>0.65217391304347827</v>
      </c>
      <c r="D3" s="1">
        <f t="shared" si="0"/>
        <v>0.51851851851851849</v>
      </c>
      <c r="E3" s="1">
        <f t="shared" si="0"/>
        <v>0.40625</v>
      </c>
      <c r="F3" s="1">
        <f t="shared" si="0"/>
        <v>0.32608695652173914</v>
      </c>
      <c r="G3" s="1">
        <f t="shared" si="0"/>
        <v>0.26190476190476192</v>
      </c>
      <c r="H3" s="1">
        <f t="shared" si="0"/>
        <v>0.20491803278688525</v>
      </c>
      <c r="I3" s="1">
        <f t="shared" si="0"/>
        <v>0.15957446808510639</v>
      </c>
      <c r="J3" s="1">
        <f t="shared" si="0"/>
        <v>0.12422360248447205</v>
      </c>
      <c r="K3" s="1">
        <f t="shared" si="0"/>
        <v>9.3333333333333338E-2</v>
      </c>
      <c r="L3" s="1">
        <f t="shared" si="0"/>
        <v>7.1942446043165464E-2</v>
      </c>
      <c r="M3" s="1">
        <f t="shared" si="0"/>
        <v>5.3191489361702128E-2</v>
      </c>
      <c r="N3" s="1">
        <f>N1/N2</f>
        <v>3.8461538461538464E-2</v>
      </c>
      <c r="O3" s="1">
        <f>O1/O2</f>
        <v>3.4608378870673952E-2</v>
      </c>
    </row>
    <row r="5" spans="1:15">
      <c r="A5" t="s">
        <v>5</v>
      </c>
      <c r="B5">
        <f>1023-B2</f>
        <v>923</v>
      </c>
      <c r="C5">
        <f t="shared" ref="C5:O5" si="1">1023-C2</f>
        <v>908</v>
      </c>
      <c r="D5">
        <f t="shared" si="1"/>
        <v>888</v>
      </c>
      <c r="E5">
        <f t="shared" si="1"/>
        <v>863</v>
      </c>
      <c r="F5">
        <f t="shared" si="1"/>
        <v>839</v>
      </c>
      <c r="G5">
        <f t="shared" si="1"/>
        <v>813</v>
      </c>
      <c r="H5">
        <f t="shared" si="1"/>
        <v>779</v>
      </c>
      <c r="I5">
        <f t="shared" si="1"/>
        <v>741</v>
      </c>
      <c r="J5">
        <f t="shared" si="1"/>
        <v>701</v>
      </c>
      <c r="K5">
        <f t="shared" si="1"/>
        <v>648</v>
      </c>
      <c r="L5">
        <f t="shared" si="1"/>
        <v>606</v>
      </c>
      <c r="M5">
        <f t="shared" si="1"/>
        <v>553</v>
      </c>
      <c r="N5">
        <f t="shared" si="1"/>
        <v>503</v>
      </c>
      <c r="O5">
        <f t="shared" si="1"/>
        <v>474</v>
      </c>
    </row>
    <row r="10" spans="1:15">
      <c r="B10" s="5" t="s">
        <v>23</v>
      </c>
      <c r="L10" t="s">
        <v>40</v>
      </c>
      <c r="M10">
        <v>3950</v>
      </c>
    </row>
    <row r="11" spans="1:15">
      <c r="B11" s="5" t="s">
        <v>24</v>
      </c>
      <c r="L11" t="s">
        <v>36</v>
      </c>
      <c r="M11">
        <v>10000</v>
      </c>
    </row>
    <row r="12" spans="1:15">
      <c r="B12" s="5" t="s">
        <v>25</v>
      </c>
      <c r="L12" t="s">
        <v>3</v>
      </c>
      <c r="M12">
        <v>863</v>
      </c>
    </row>
    <row r="13" spans="1:15">
      <c r="B13" s="5" t="s">
        <v>26</v>
      </c>
      <c r="L13" t="s">
        <v>41</v>
      </c>
      <c r="M13">
        <v>100</v>
      </c>
    </row>
    <row r="14" spans="1:15">
      <c r="B14" s="5" t="s">
        <v>27</v>
      </c>
      <c r="L14" t="s">
        <v>35</v>
      </c>
      <c r="M14">
        <f xml:space="preserve"> ((1023*M11/M12) - M11)</f>
        <v>1853.9976825028971</v>
      </c>
    </row>
    <row r="15" spans="1:15">
      <c r="B15" s="5" t="s">
        <v>28</v>
      </c>
      <c r="L15" t="s">
        <v>37</v>
      </c>
      <c r="M15">
        <f>LOG(M14)</f>
        <v>3.2681091869407153</v>
      </c>
    </row>
    <row r="16" spans="1:15">
      <c r="B16" s="5" t="s">
        <v>29</v>
      </c>
      <c r="L16" t="s">
        <v>37</v>
      </c>
      <c r="M16">
        <f>(1/(M13+273.15))+(1/M10)*LOG(M14/M11)</f>
        <v>2.494598631294591E-3</v>
      </c>
    </row>
    <row r="17" spans="2:13">
      <c r="B17" s="5" t="s">
        <v>30</v>
      </c>
      <c r="L17" t="s">
        <v>37</v>
      </c>
      <c r="M17">
        <f>(1/M16)-273.15</f>
        <v>127.71609022191376</v>
      </c>
    </row>
    <row r="18" spans="2:13">
      <c r="B18" s="5" t="s">
        <v>31</v>
      </c>
    </row>
    <row r="19" spans="2:13">
      <c r="B19" s="5" t="s">
        <v>39</v>
      </c>
    </row>
    <row r="20" spans="2:13">
      <c r="B20" s="5" t="s">
        <v>38</v>
      </c>
    </row>
    <row r="21" spans="2:13">
      <c r="B21" s="5" t="s">
        <v>32</v>
      </c>
    </row>
    <row r="22" spans="2:13">
      <c r="B22" s="5" t="s">
        <v>33</v>
      </c>
    </row>
    <row r="23" spans="2:13">
      <c r="B23" s="5" t="s">
        <v>34</v>
      </c>
    </row>
    <row r="29" spans="2:13">
      <c r="K29" t="s">
        <v>21</v>
      </c>
      <c r="L29">
        <v>10000</v>
      </c>
    </row>
    <row r="30" spans="2:13">
      <c r="B30" s="5" t="s">
        <v>6</v>
      </c>
      <c r="K30" s="2" t="s">
        <v>3</v>
      </c>
      <c r="L30">
        <v>701</v>
      </c>
    </row>
    <row r="31" spans="2:13">
      <c r="B31" s="5" t="s">
        <v>7</v>
      </c>
    </row>
    <row r="32" spans="2:13">
      <c r="B32" s="5" t="s">
        <v>8</v>
      </c>
      <c r="K32" t="s">
        <v>4</v>
      </c>
      <c r="L32">
        <f>LOG(((10240000/L30)-L29))</f>
        <v>3.6634845043644444</v>
      </c>
    </row>
    <row r="33" spans="2:12">
      <c r="B33" s="5" t="s">
        <v>9</v>
      </c>
      <c r="K33" t="s">
        <v>22</v>
      </c>
      <c r="L33">
        <f>(1024*L29/L30)-L29</f>
        <v>4607.7032810271048</v>
      </c>
    </row>
    <row r="34" spans="2:12">
      <c r="B34" s="5" t="s">
        <v>10</v>
      </c>
      <c r="K34" t="s">
        <v>4</v>
      </c>
      <c r="L34">
        <f xml:space="preserve"> 1 / (0.001129148 + (0.000234125 * L32) +(0.0000000876741 * L32 * L32 * L32))</f>
        <v>502.21676596378603</v>
      </c>
    </row>
    <row r="35" spans="2:12">
      <c r="B35" s="5" t="s">
        <v>11</v>
      </c>
      <c r="K35" t="s">
        <v>4</v>
      </c>
      <c r="L35">
        <f>L34-273.15</f>
        <v>229.06676596378605</v>
      </c>
    </row>
    <row r="36" spans="2:12">
      <c r="B36" s="5" t="s">
        <v>12</v>
      </c>
    </row>
    <row r="37" spans="2:12">
      <c r="B37" s="5" t="s">
        <v>13</v>
      </c>
    </row>
    <row r="38" spans="2:12">
      <c r="B38" s="5" t="s">
        <v>14</v>
      </c>
    </row>
    <row r="39" spans="2:12">
      <c r="B39" s="5" t="s">
        <v>15</v>
      </c>
    </row>
    <row r="40" spans="2:12">
      <c r="B40" s="5" t="s">
        <v>16</v>
      </c>
    </row>
    <row r="41" spans="2:12">
      <c r="B41" s="5" t="s">
        <v>17</v>
      </c>
    </row>
    <row r="42" spans="2:12">
      <c r="B42" s="5" t="s">
        <v>18</v>
      </c>
    </row>
    <row r="43" spans="2:12">
      <c r="B43" s="5" t="s">
        <v>19</v>
      </c>
    </row>
    <row r="44" spans="2:12">
      <c r="B44" s="5" t="s">
        <v>20</v>
      </c>
    </row>
    <row r="60" spans="9:10">
      <c r="I60" s="2"/>
      <c r="J60" s="3"/>
    </row>
    <row r="61" spans="9:10">
      <c r="I61" s="2"/>
      <c r="J61" s="3"/>
    </row>
    <row r="62" spans="9:10">
      <c r="I62" s="2"/>
      <c r="J62" s="3"/>
    </row>
    <row r="67" spans="9:9">
      <c r="I6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Muhely</dc:creator>
  <cp:lastModifiedBy>Muhely</cp:lastModifiedBy>
  <dcterms:created xsi:type="dcterms:W3CDTF">2022-09-30T15:02:45Z</dcterms:created>
  <dcterms:modified xsi:type="dcterms:W3CDTF">2022-10-01T03:49:04Z</dcterms:modified>
</cp:coreProperties>
</file>