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TSD4M450V" sheetId="6" r:id="rId1"/>
  </sheets>
  <calcPr calcId="145621"/>
</workbook>
</file>

<file path=xl/calcChain.xml><?xml version="1.0" encoding="utf-8"?>
<calcChain xmlns="http://schemas.openxmlformats.org/spreadsheetml/2006/main">
  <c r="O16" i="6" l="1"/>
  <c r="P16" i="6"/>
  <c r="P17" i="6" s="1"/>
  <c r="P18" i="6" s="1"/>
  <c r="Q16" i="6"/>
  <c r="Q17" i="6" s="1"/>
  <c r="Q18" i="6" s="1"/>
  <c r="R16" i="6"/>
  <c r="S16" i="6"/>
  <c r="T16" i="6"/>
  <c r="T17" i="6" s="1"/>
  <c r="T18" i="6" s="1"/>
  <c r="U16" i="6"/>
  <c r="U17" i="6" s="1"/>
  <c r="U18" i="6" s="1"/>
  <c r="V16" i="6"/>
  <c r="W16" i="6"/>
  <c r="X16" i="6"/>
  <c r="X17" i="6" s="1"/>
  <c r="X18" i="6" s="1"/>
  <c r="O17" i="6"/>
  <c r="O18" i="6" s="1"/>
  <c r="R17" i="6"/>
  <c r="R18" i="6" s="1"/>
  <c r="S17" i="6"/>
  <c r="S18" i="6" s="1"/>
  <c r="V17" i="6"/>
  <c r="V18" i="6" s="1"/>
  <c r="W17" i="6"/>
  <c r="W18" i="6" s="1"/>
  <c r="O25" i="6"/>
  <c r="O26" i="6" s="1"/>
  <c r="O27" i="6" s="1"/>
  <c r="O30" i="6" s="1"/>
  <c r="P25" i="6"/>
  <c r="Q25" i="6"/>
  <c r="R25" i="6"/>
  <c r="R26" i="6" s="1"/>
  <c r="R27" i="6" s="1"/>
  <c r="R30" i="6" s="1"/>
  <c r="S25" i="6"/>
  <c r="S26" i="6" s="1"/>
  <c r="S27" i="6" s="1"/>
  <c r="S30" i="6" s="1"/>
  <c r="T25" i="6"/>
  <c r="U25" i="6"/>
  <c r="V25" i="6"/>
  <c r="V26" i="6" s="1"/>
  <c r="V27" i="6" s="1"/>
  <c r="V30" i="6" s="1"/>
  <c r="W25" i="6"/>
  <c r="W26" i="6" s="1"/>
  <c r="W27" i="6" s="1"/>
  <c r="W30" i="6" s="1"/>
  <c r="X25" i="6"/>
  <c r="P26" i="6"/>
  <c r="P27" i="6" s="1"/>
  <c r="P30" i="6" s="1"/>
  <c r="Q26" i="6"/>
  <c r="Q27" i="6" s="1"/>
  <c r="Q30" i="6" s="1"/>
  <c r="T26" i="6"/>
  <c r="T27" i="6" s="1"/>
  <c r="T30" i="6" s="1"/>
  <c r="U26" i="6"/>
  <c r="U27" i="6" s="1"/>
  <c r="U30" i="6" s="1"/>
  <c r="X26" i="6"/>
  <c r="X27" i="6" s="1"/>
  <c r="X30" i="6" s="1"/>
  <c r="O28" i="6"/>
  <c r="P28" i="6"/>
  <c r="Q28" i="6"/>
  <c r="R28" i="6"/>
  <c r="S28" i="6"/>
  <c r="T28" i="6"/>
  <c r="U28" i="6"/>
  <c r="V28" i="6"/>
  <c r="W28" i="6"/>
  <c r="X28" i="6"/>
  <c r="U13" i="6"/>
  <c r="V13" i="6" s="1"/>
  <c r="W13" i="6" s="1"/>
  <c r="X13" i="6" s="1"/>
  <c r="F13" i="6"/>
  <c r="G13" i="6"/>
  <c r="H13" i="6" s="1"/>
  <c r="I13" i="6" s="1"/>
  <c r="J13" i="6" s="1"/>
  <c r="K13" i="6" s="1"/>
  <c r="L13" i="6" s="1"/>
  <c r="M13" i="6" s="1"/>
  <c r="N13" i="6" s="1"/>
  <c r="O13" i="6" s="1"/>
  <c r="P13" i="6" s="1"/>
  <c r="Q13" i="6" s="1"/>
  <c r="R13" i="6" s="1"/>
  <c r="S13" i="6" s="1"/>
  <c r="T13" i="6" s="1"/>
  <c r="E13" i="6"/>
  <c r="N28" i="6"/>
  <c r="M28" i="6"/>
  <c r="L28" i="6"/>
  <c r="K28" i="6"/>
  <c r="J28" i="6"/>
  <c r="I28" i="6"/>
  <c r="H28" i="6"/>
  <c r="G28" i="6"/>
  <c r="F28" i="6"/>
  <c r="E28" i="6"/>
  <c r="D28" i="6"/>
  <c r="N25" i="6"/>
  <c r="M25" i="6"/>
  <c r="L25" i="6"/>
  <c r="K25" i="6"/>
  <c r="J25" i="6"/>
  <c r="I25" i="6"/>
  <c r="H25" i="6"/>
  <c r="G25" i="6"/>
  <c r="F25" i="6"/>
  <c r="E25" i="6"/>
  <c r="E26" i="6" s="1"/>
  <c r="E27" i="6" s="1"/>
  <c r="E30" i="6" s="1"/>
  <c r="D25" i="6"/>
  <c r="D26" i="6" s="1"/>
  <c r="D27" i="6" s="1"/>
  <c r="D30" i="6" s="1"/>
  <c r="E17" i="6"/>
  <c r="E18" i="6" s="1"/>
  <c r="E19" i="6" s="1"/>
  <c r="D17" i="6"/>
  <c r="D18" i="6" s="1"/>
  <c r="N16" i="6"/>
  <c r="M16" i="6"/>
  <c r="L16" i="6"/>
  <c r="K16" i="6"/>
  <c r="J16" i="6"/>
  <c r="I16" i="6"/>
  <c r="H16" i="6"/>
  <c r="G16" i="6"/>
  <c r="F16" i="6"/>
  <c r="E16" i="6"/>
  <c r="D16" i="6"/>
  <c r="F26" i="6"/>
  <c r="F27" i="6" s="1"/>
  <c r="F30" i="6" s="1"/>
  <c r="O21" i="6" l="1"/>
  <c r="O19" i="6"/>
  <c r="X21" i="6"/>
  <c r="X19" i="6"/>
  <c r="P21" i="6"/>
  <c r="P19" i="6"/>
  <c r="R19" i="6"/>
  <c r="R21" i="6"/>
  <c r="U21" i="6"/>
  <c r="U19" i="6"/>
  <c r="Q19" i="6"/>
  <c r="Q21" i="6"/>
  <c r="T19" i="6"/>
  <c r="T21" i="6"/>
  <c r="W19" i="6"/>
  <c r="W21" i="6"/>
  <c r="V19" i="6"/>
  <c r="V21" i="6"/>
  <c r="S19" i="6"/>
  <c r="S21" i="6"/>
  <c r="G17" i="6"/>
  <c r="G18" i="6" s="1"/>
  <c r="D21" i="6"/>
  <c r="D19" i="6"/>
  <c r="F17" i="6"/>
  <c r="F18" i="6" s="1"/>
  <c r="E21" i="6"/>
  <c r="G19" i="6" l="1"/>
  <c r="G21" i="6"/>
  <c r="F19" i="6"/>
  <c r="F21" i="6"/>
  <c r="G26" i="6"/>
  <c r="G27" i="6" s="1"/>
  <c r="G30" i="6" s="1"/>
  <c r="H17" i="6" l="1"/>
  <c r="H18" i="6" s="1"/>
  <c r="H26" i="6"/>
  <c r="H27" i="6" s="1"/>
  <c r="H30" i="6" s="1"/>
  <c r="H19" i="6" l="1"/>
  <c r="H21" i="6"/>
  <c r="I17" i="6"/>
  <c r="I18" i="6" s="1"/>
  <c r="I26" i="6"/>
  <c r="I27" i="6" s="1"/>
  <c r="I30" i="6" s="1"/>
  <c r="J17" i="6" l="1"/>
  <c r="J18" i="6" s="1"/>
  <c r="J26" i="6"/>
  <c r="J27" i="6" s="1"/>
  <c r="J30" i="6" s="1"/>
  <c r="I21" i="6"/>
  <c r="I19" i="6"/>
  <c r="J19" i="6" l="1"/>
  <c r="J21" i="6"/>
  <c r="K26" i="6"/>
  <c r="K27" i="6" s="1"/>
  <c r="K30" i="6" s="1"/>
  <c r="K17" i="6"/>
  <c r="K18" i="6" s="1"/>
  <c r="K21" i="6" l="1"/>
  <c r="K19" i="6"/>
  <c r="L17" i="6"/>
  <c r="L18" i="6" s="1"/>
  <c r="L26" i="6"/>
  <c r="L27" i="6" s="1"/>
  <c r="L30" i="6" s="1"/>
  <c r="L21" i="6" l="1"/>
  <c r="L19" i="6"/>
  <c r="M17" i="6"/>
  <c r="M18" i="6" s="1"/>
  <c r="M26" i="6"/>
  <c r="M27" i="6" s="1"/>
  <c r="M30" i="6" s="1"/>
  <c r="N17" i="6" l="1"/>
  <c r="N18" i="6" s="1"/>
  <c r="N26" i="6"/>
  <c r="N27" i="6" s="1"/>
  <c r="N30" i="6" s="1"/>
  <c r="M19" i="6"/>
  <c r="M21" i="6"/>
  <c r="N19" i="6" l="1"/>
  <c r="N21" i="6"/>
</calcChain>
</file>

<file path=xl/sharedStrings.xml><?xml version="1.0" encoding="utf-8"?>
<sst xmlns="http://schemas.openxmlformats.org/spreadsheetml/2006/main" count="48" uniqueCount="30">
  <si>
    <t>W</t>
  </si>
  <si>
    <t>Pd</t>
  </si>
  <si>
    <t>RthJC</t>
  </si>
  <si>
    <t>RthCS</t>
  </si>
  <si>
    <t>Junction-Case hőellenállás</t>
  </si>
  <si>
    <t>Case-Heatsing hőellenállás</t>
  </si>
  <si>
    <t>Hűtőborda hőellenállás</t>
  </si>
  <si>
    <t>RthH</t>
  </si>
  <si>
    <t>Környezeti hőmérséklet</t>
  </si>
  <si>
    <t>Hűtőborda a tok alatt</t>
  </si>
  <si>
    <t>Tok</t>
  </si>
  <si>
    <t>Junction</t>
  </si>
  <si>
    <t>Környezeti hömérséklet</t>
  </si>
  <si>
    <t>Ta</t>
  </si>
  <si>
    <t>Linear derating factor</t>
  </si>
  <si>
    <t>°C/W</t>
  </si>
  <si>
    <t>°C</t>
  </si>
  <si>
    <t>W/°C</t>
  </si>
  <si>
    <t>Max diszipáció</t>
  </si>
  <si>
    <t>Tervezett disszipáció</t>
  </si>
  <si>
    <t>Megengedett disszipáció (derating után)</t>
  </si>
  <si>
    <t>Pdmax</t>
  </si>
  <si>
    <t>TSD4M450V</t>
  </si>
  <si>
    <t>Max Junction hőmérséklet</t>
  </si>
  <si>
    <t>Tjmax</t>
  </si>
  <si>
    <t>1. Félvezető adatai adatlapból</t>
  </si>
  <si>
    <t>2. Bemenő paraméterek</t>
  </si>
  <si>
    <t>3. Max disszipáció megállapítása</t>
  </si>
  <si>
    <t>4. Szükséges hűtőborda hőellenállás megállapítása</t>
  </si>
  <si>
    <t>Szükséges hűtőborda hőellenállás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</si>
</sst>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0" borderId="0" xfId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6" xfId="0" applyFill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4" borderId="1" xfId="0" applyFill="1" applyBorder="1"/>
    <xf numFmtId="0" fontId="0" fillId="4" borderId="6" xfId="0" applyFill="1" applyBorder="1"/>
    <xf numFmtId="0" fontId="0" fillId="4" borderId="2" xfId="0" applyFill="1" applyBorder="1"/>
  </cellXfs>
  <cellStyles count="2">
    <cellStyle name="Hyperlink" xfId="1" builtinId="8"/>
    <cellStyle name="Normal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abSelected="1" workbookViewId="0">
      <selection activeCell="C9" sqref="C9"/>
    </sheetView>
  </sheetViews>
  <sheetFormatPr defaultRowHeight="15" x14ac:dyDescent="0.25"/>
  <cols>
    <col min="1" max="1" width="47" bestFit="1" customWidth="1"/>
    <col min="10" max="11" width="9" customWidth="1"/>
  </cols>
  <sheetData>
    <row r="1" spans="1:24" x14ac:dyDescent="0.25">
      <c r="D1" s="7" t="s">
        <v>22</v>
      </c>
      <c r="E1" s="7"/>
      <c r="N1" s="7"/>
    </row>
    <row r="2" spans="1:24" x14ac:dyDescent="0.25">
      <c r="A2" s="7" t="s">
        <v>25</v>
      </c>
      <c r="D2" s="7"/>
      <c r="E2" s="7"/>
      <c r="N2" s="7"/>
    </row>
    <row r="3" spans="1:24" x14ac:dyDescent="0.25">
      <c r="A3" t="s">
        <v>4</v>
      </c>
      <c r="B3" t="s">
        <v>2</v>
      </c>
      <c r="C3" t="s">
        <v>15</v>
      </c>
      <c r="D3" s="19">
        <v>0.25</v>
      </c>
    </row>
    <row r="4" spans="1:24" x14ac:dyDescent="0.25">
      <c r="A4" t="s">
        <v>5</v>
      </c>
      <c r="B4" t="s">
        <v>3</v>
      </c>
      <c r="C4" t="s">
        <v>15</v>
      </c>
      <c r="D4" s="20">
        <v>0.05</v>
      </c>
    </row>
    <row r="5" spans="1:24" x14ac:dyDescent="0.25">
      <c r="A5" t="s">
        <v>14</v>
      </c>
      <c r="C5" t="s">
        <v>17</v>
      </c>
      <c r="D5" s="20">
        <v>4</v>
      </c>
    </row>
    <row r="6" spans="1:24" x14ac:dyDescent="0.25">
      <c r="A6" t="s">
        <v>18</v>
      </c>
      <c r="B6" t="s">
        <v>21</v>
      </c>
      <c r="C6" t="s">
        <v>0</v>
      </c>
      <c r="D6" s="21">
        <v>500</v>
      </c>
    </row>
    <row r="8" spans="1:24" x14ac:dyDescent="0.25">
      <c r="A8" s="7" t="s">
        <v>26</v>
      </c>
    </row>
    <row r="9" spans="1:24" x14ac:dyDescent="0.25">
      <c r="A9" t="s">
        <v>6</v>
      </c>
      <c r="B9" t="s">
        <v>7</v>
      </c>
      <c r="C9" t="s">
        <v>15</v>
      </c>
      <c r="D9" s="1">
        <v>0.2</v>
      </c>
      <c r="E9" s="3"/>
      <c r="F9" s="3"/>
      <c r="G9" s="3"/>
    </row>
    <row r="10" spans="1:24" x14ac:dyDescent="0.25">
      <c r="A10" t="s">
        <v>12</v>
      </c>
      <c r="B10" t="s">
        <v>13</v>
      </c>
      <c r="C10" t="s">
        <v>16</v>
      </c>
      <c r="D10" s="15">
        <v>25</v>
      </c>
      <c r="E10" s="3"/>
      <c r="G10" s="3"/>
    </row>
    <row r="11" spans="1:24" x14ac:dyDescent="0.25">
      <c r="A11" t="s">
        <v>23</v>
      </c>
      <c r="B11" t="s">
        <v>24</v>
      </c>
      <c r="C11" t="s">
        <v>16</v>
      </c>
      <c r="D11" s="2">
        <v>150</v>
      </c>
      <c r="E11" s="3"/>
    </row>
    <row r="13" spans="1:24" x14ac:dyDescent="0.25">
      <c r="A13" t="s">
        <v>19</v>
      </c>
      <c r="B13" t="s">
        <v>1</v>
      </c>
      <c r="C13" t="s">
        <v>0</v>
      </c>
      <c r="D13" s="11">
        <v>50</v>
      </c>
      <c r="E13" s="12">
        <f>D13+10</f>
        <v>60</v>
      </c>
      <c r="F13" s="12">
        <f t="shared" ref="F13:X13" si="0">E13+10</f>
        <v>70</v>
      </c>
      <c r="G13" s="12">
        <f t="shared" si="0"/>
        <v>80</v>
      </c>
      <c r="H13" s="12">
        <f t="shared" si="0"/>
        <v>90</v>
      </c>
      <c r="I13" s="12">
        <f t="shared" si="0"/>
        <v>100</v>
      </c>
      <c r="J13" s="12">
        <f t="shared" si="0"/>
        <v>110</v>
      </c>
      <c r="K13" s="12">
        <f t="shared" si="0"/>
        <v>120</v>
      </c>
      <c r="L13" s="12">
        <f t="shared" si="0"/>
        <v>130</v>
      </c>
      <c r="M13" s="12">
        <f t="shared" si="0"/>
        <v>140</v>
      </c>
      <c r="N13" s="12">
        <f t="shared" si="0"/>
        <v>150</v>
      </c>
      <c r="O13" s="12">
        <f t="shared" si="0"/>
        <v>160</v>
      </c>
      <c r="P13" s="12">
        <f t="shared" si="0"/>
        <v>170</v>
      </c>
      <c r="Q13" s="12">
        <f t="shared" si="0"/>
        <v>180</v>
      </c>
      <c r="R13" s="12">
        <f t="shared" si="0"/>
        <v>190</v>
      </c>
      <c r="S13" s="12">
        <f t="shared" si="0"/>
        <v>200</v>
      </c>
      <c r="T13" s="12">
        <f t="shared" si="0"/>
        <v>210</v>
      </c>
      <c r="U13" s="12">
        <f>T13+10</f>
        <v>220</v>
      </c>
      <c r="V13" s="12">
        <f t="shared" si="0"/>
        <v>230</v>
      </c>
      <c r="W13" s="12">
        <f t="shared" si="0"/>
        <v>240</v>
      </c>
      <c r="X13" s="13">
        <f t="shared" si="0"/>
        <v>250</v>
      </c>
    </row>
    <row r="15" spans="1:24" x14ac:dyDescent="0.25">
      <c r="A15" s="7" t="s">
        <v>27</v>
      </c>
    </row>
    <row r="16" spans="1:24" x14ac:dyDescent="0.25">
      <c r="A16" t="s">
        <v>8</v>
      </c>
      <c r="C16" t="s">
        <v>16</v>
      </c>
      <c r="D16">
        <f>$D$10</f>
        <v>25</v>
      </c>
      <c r="E16">
        <f t="shared" ref="E16:X16" si="1">$D$10</f>
        <v>25</v>
      </c>
      <c r="F16">
        <f t="shared" si="1"/>
        <v>25</v>
      </c>
      <c r="G16">
        <f t="shared" si="1"/>
        <v>25</v>
      </c>
      <c r="H16">
        <f t="shared" si="1"/>
        <v>25</v>
      </c>
      <c r="I16">
        <f t="shared" si="1"/>
        <v>25</v>
      </c>
      <c r="J16">
        <f t="shared" si="1"/>
        <v>25</v>
      </c>
      <c r="K16">
        <f t="shared" si="1"/>
        <v>25</v>
      </c>
      <c r="L16">
        <f t="shared" si="1"/>
        <v>25</v>
      </c>
      <c r="M16">
        <f t="shared" si="1"/>
        <v>25</v>
      </c>
      <c r="N16">
        <f t="shared" si="1"/>
        <v>25</v>
      </c>
      <c r="O16">
        <f t="shared" si="1"/>
        <v>25</v>
      </c>
      <c r="P16">
        <f t="shared" si="1"/>
        <v>25</v>
      </c>
      <c r="Q16">
        <f t="shared" si="1"/>
        <v>25</v>
      </c>
      <c r="R16">
        <f t="shared" si="1"/>
        <v>25</v>
      </c>
      <c r="S16">
        <f t="shared" si="1"/>
        <v>25</v>
      </c>
      <c r="T16">
        <f t="shared" si="1"/>
        <v>25</v>
      </c>
      <c r="U16">
        <f t="shared" si="1"/>
        <v>25</v>
      </c>
      <c r="V16">
        <f t="shared" si="1"/>
        <v>25</v>
      </c>
      <c r="W16">
        <f t="shared" si="1"/>
        <v>25</v>
      </c>
      <c r="X16">
        <f t="shared" si="1"/>
        <v>25</v>
      </c>
    </row>
    <row r="17" spans="1:24" x14ac:dyDescent="0.25">
      <c r="A17" t="s">
        <v>9</v>
      </c>
      <c r="C17" t="s">
        <v>16</v>
      </c>
      <c r="D17">
        <f>D16+D$13*$D$9</f>
        <v>35</v>
      </c>
      <c r="E17">
        <f t="shared" ref="E17:N17" si="2">E16+E$13*$D$9</f>
        <v>37</v>
      </c>
      <c r="F17">
        <f t="shared" si="2"/>
        <v>39</v>
      </c>
      <c r="G17">
        <f t="shared" si="2"/>
        <v>41</v>
      </c>
      <c r="H17">
        <f t="shared" si="2"/>
        <v>43</v>
      </c>
      <c r="I17">
        <f t="shared" si="2"/>
        <v>45</v>
      </c>
      <c r="J17">
        <f t="shared" si="2"/>
        <v>47</v>
      </c>
      <c r="K17">
        <f t="shared" si="2"/>
        <v>49</v>
      </c>
      <c r="L17">
        <f t="shared" si="2"/>
        <v>51</v>
      </c>
      <c r="M17">
        <f t="shared" si="2"/>
        <v>53</v>
      </c>
      <c r="N17">
        <f t="shared" si="2"/>
        <v>55</v>
      </c>
      <c r="O17">
        <f t="shared" ref="O17:X17" si="3">O16+O$13*$D$9</f>
        <v>57</v>
      </c>
      <c r="P17">
        <f t="shared" si="3"/>
        <v>59</v>
      </c>
      <c r="Q17">
        <f t="shared" si="3"/>
        <v>61</v>
      </c>
      <c r="R17">
        <f t="shared" si="3"/>
        <v>63</v>
      </c>
      <c r="S17">
        <f t="shared" si="3"/>
        <v>65</v>
      </c>
      <c r="T17">
        <f t="shared" si="3"/>
        <v>67</v>
      </c>
      <c r="U17">
        <f t="shared" si="3"/>
        <v>69</v>
      </c>
      <c r="V17">
        <f t="shared" si="3"/>
        <v>71</v>
      </c>
      <c r="W17">
        <f t="shared" si="3"/>
        <v>73</v>
      </c>
      <c r="X17">
        <f t="shared" si="3"/>
        <v>75</v>
      </c>
    </row>
    <row r="18" spans="1:24" x14ac:dyDescent="0.25">
      <c r="A18" t="s">
        <v>10</v>
      </c>
      <c r="C18" t="s">
        <v>16</v>
      </c>
      <c r="D18">
        <f t="shared" ref="D18:N18" si="4">D17+D$13*$D$4</f>
        <v>37.5</v>
      </c>
      <c r="E18">
        <f t="shared" si="4"/>
        <v>40</v>
      </c>
      <c r="F18">
        <f t="shared" si="4"/>
        <v>42.5</v>
      </c>
      <c r="G18">
        <f t="shared" si="4"/>
        <v>45</v>
      </c>
      <c r="H18">
        <f t="shared" si="4"/>
        <v>47.5</v>
      </c>
      <c r="I18">
        <f t="shared" si="4"/>
        <v>50</v>
      </c>
      <c r="J18">
        <f t="shared" si="4"/>
        <v>52.5</v>
      </c>
      <c r="K18">
        <f t="shared" si="4"/>
        <v>55</v>
      </c>
      <c r="L18">
        <f t="shared" si="4"/>
        <v>57.5</v>
      </c>
      <c r="M18">
        <f t="shared" si="4"/>
        <v>60</v>
      </c>
      <c r="N18">
        <f t="shared" si="4"/>
        <v>62.5</v>
      </c>
      <c r="O18">
        <f t="shared" ref="O18:X18" si="5">O17+O$13*$D$4</f>
        <v>65</v>
      </c>
      <c r="P18">
        <f t="shared" si="5"/>
        <v>67.5</v>
      </c>
      <c r="Q18">
        <f t="shared" si="5"/>
        <v>70</v>
      </c>
      <c r="R18">
        <f t="shared" si="5"/>
        <v>72.5</v>
      </c>
      <c r="S18">
        <f t="shared" si="5"/>
        <v>75</v>
      </c>
      <c r="T18">
        <f t="shared" si="5"/>
        <v>77.5</v>
      </c>
      <c r="U18">
        <f t="shared" si="5"/>
        <v>80</v>
      </c>
      <c r="V18">
        <f t="shared" si="5"/>
        <v>82.5</v>
      </c>
      <c r="W18">
        <f t="shared" si="5"/>
        <v>85</v>
      </c>
      <c r="X18">
        <f t="shared" si="5"/>
        <v>87.5</v>
      </c>
    </row>
    <row r="19" spans="1:24" x14ac:dyDescent="0.25">
      <c r="A19" t="s">
        <v>11</v>
      </c>
      <c r="C19" t="s">
        <v>16</v>
      </c>
      <c r="D19" s="4">
        <f t="shared" ref="D19:N19" si="6">D18+D$13*$D$3</f>
        <v>50</v>
      </c>
      <c r="E19" s="5">
        <f t="shared" si="6"/>
        <v>55</v>
      </c>
      <c r="F19" s="5">
        <f t="shared" si="6"/>
        <v>60</v>
      </c>
      <c r="G19" s="5">
        <f t="shared" si="6"/>
        <v>65</v>
      </c>
      <c r="H19" s="5">
        <f t="shared" si="6"/>
        <v>70</v>
      </c>
      <c r="I19" s="5">
        <f t="shared" si="6"/>
        <v>75</v>
      </c>
      <c r="J19" s="5">
        <f t="shared" si="6"/>
        <v>80</v>
      </c>
      <c r="K19" s="5">
        <f t="shared" si="6"/>
        <v>85</v>
      </c>
      <c r="L19" s="5">
        <f t="shared" si="6"/>
        <v>90</v>
      </c>
      <c r="M19" s="5">
        <f t="shared" si="6"/>
        <v>95</v>
      </c>
      <c r="N19" s="5">
        <f t="shared" si="6"/>
        <v>100</v>
      </c>
      <c r="O19" s="5">
        <f t="shared" ref="O19:X19" si="7">O18+O$13*$D$3</f>
        <v>105</v>
      </c>
      <c r="P19" s="5">
        <f t="shared" si="7"/>
        <v>110</v>
      </c>
      <c r="Q19" s="5">
        <f t="shared" si="7"/>
        <v>115</v>
      </c>
      <c r="R19" s="5">
        <f t="shared" si="7"/>
        <v>120</v>
      </c>
      <c r="S19" s="5">
        <f t="shared" si="7"/>
        <v>125</v>
      </c>
      <c r="T19" s="5">
        <f t="shared" si="7"/>
        <v>130</v>
      </c>
      <c r="U19" s="5">
        <f t="shared" si="7"/>
        <v>135</v>
      </c>
      <c r="V19" s="5">
        <f t="shared" si="7"/>
        <v>140</v>
      </c>
      <c r="W19" s="5">
        <f t="shared" si="7"/>
        <v>145</v>
      </c>
      <c r="X19" s="6">
        <f t="shared" si="7"/>
        <v>150</v>
      </c>
    </row>
    <row r="20" spans="1:24" x14ac:dyDescent="0.25"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</row>
    <row r="21" spans="1:24" x14ac:dyDescent="0.25">
      <c r="A21" t="s">
        <v>20</v>
      </c>
      <c r="C21" t="s">
        <v>0</v>
      </c>
      <c r="D21" s="8">
        <f>$D$6-(D18-25)*$D$5</f>
        <v>450</v>
      </c>
      <c r="E21" s="9">
        <f t="shared" ref="E21:N21" si="8">$D$6-(E18-25)*$D$5</f>
        <v>440</v>
      </c>
      <c r="F21" s="9">
        <f t="shared" si="8"/>
        <v>430</v>
      </c>
      <c r="G21" s="9">
        <f t="shared" si="8"/>
        <v>420</v>
      </c>
      <c r="H21" s="9">
        <f t="shared" si="8"/>
        <v>410</v>
      </c>
      <c r="I21" s="9">
        <f t="shared" si="8"/>
        <v>400</v>
      </c>
      <c r="J21" s="9">
        <f t="shared" si="8"/>
        <v>390</v>
      </c>
      <c r="K21" s="9">
        <f t="shared" si="8"/>
        <v>380</v>
      </c>
      <c r="L21" s="9">
        <f t="shared" si="8"/>
        <v>370</v>
      </c>
      <c r="M21" s="9">
        <f t="shared" si="8"/>
        <v>360</v>
      </c>
      <c r="N21" s="9">
        <f t="shared" si="8"/>
        <v>350</v>
      </c>
      <c r="O21" s="9">
        <f t="shared" ref="O21:X21" si="9">$D$6-(O18-25)*$D$5</f>
        <v>340</v>
      </c>
      <c r="P21" s="9">
        <f t="shared" si="9"/>
        <v>330</v>
      </c>
      <c r="Q21" s="9">
        <f t="shared" si="9"/>
        <v>320</v>
      </c>
      <c r="R21" s="9">
        <f t="shared" si="9"/>
        <v>310</v>
      </c>
      <c r="S21" s="9">
        <f t="shared" si="9"/>
        <v>300</v>
      </c>
      <c r="T21" s="9">
        <f t="shared" si="9"/>
        <v>290</v>
      </c>
      <c r="U21" s="9">
        <f t="shared" si="9"/>
        <v>280</v>
      </c>
      <c r="V21" s="9">
        <f t="shared" si="9"/>
        <v>270</v>
      </c>
      <c r="W21" s="9">
        <f t="shared" si="9"/>
        <v>260</v>
      </c>
      <c r="X21" s="10">
        <f t="shared" si="9"/>
        <v>250</v>
      </c>
    </row>
    <row r="24" spans="1:24" x14ac:dyDescent="0.25">
      <c r="A24" s="7" t="s">
        <v>28</v>
      </c>
    </row>
    <row r="25" spans="1:24" x14ac:dyDescent="0.25">
      <c r="A25" t="s">
        <v>11</v>
      </c>
      <c r="C25" t="s">
        <v>16</v>
      </c>
      <c r="D25">
        <f>$D$11</f>
        <v>150</v>
      </c>
      <c r="E25">
        <f t="shared" ref="E25:X25" si="10">$D$11</f>
        <v>150</v>
      </c>
      <c r="F25">
        <f t="shared" si="10"/>
        <v>150</v>
      </c>
      <c r="G25">
        <f t="shared" si="10"/>
        <v>150</v>
      </c>
      <c r="H25">
        <f t="shared" si="10"/>
        <v>150</v>
      </c>
      <c r="I25">
        <f t="shared" si="10"/>
        <v>150</v>
      </c>
      <c r="J25">
        <f t="shared" si="10"/>
        <v>150</v>
      </c>
      <c r="K25">
        <f t="shared" si="10"/>
        <v>150</v>
      </c>
      <c r="L25">
        <f t="shared" si="10"/>
        <v>150</v>
      </c>
      <c r="M25">
        <f t="shared" si="10"/>
        <v>150</v>
      </c>
      <c r="N25">
        <f t="shared" si="10"/>
        <v>150</v>
      </c>
      <c r="O25">
        <f t="shared" si="10"/>
        <v>150</v>
      </c>
      <c r="P25">
        <f t="shared" si="10"/>
        <v>150</v>
      </c>
      <c r="Q25">
        <f t="shared" si="10"/>
        <v>150</v>
      </c>
      <c r="R25">
        <f t="shared" si="10"/>
        <v>150</v>
      </c>
      <c r="S25">
        <f t="shared" si="10"/>
        <v>150</v>
      </c>
      <c r="T25">
        <f t="shared" si="10"/>
        <v>150</v>
      </c>
      <c r="U25">
        <f t="shared" si="10"/>
        <v>150</v>
      </c>
      <c r="V25">
        <f t="shared" si="10"/>
        <v>150</v>
      </c>
      <c r="W25">
        <f t="shared" si="10"/>
        <v>150</v>
      </c>
      <c r="X25">
        <f t="shared" si="10"/>
        <v>150</v>
      </c>
    </row>
    <row r="26" spans="1:24" x14ac:dyDescent="0.25">
      <c r="A26" t="s">
        <v>10</v>
      </c>
      <c r="C26" t="s">
        <v>16</v>
      </c>
      <c r="D26">
        <f>D25-D$13*$D$3</f>
        <v>137.5</v>
      </c>
      <c r="E26">
        <f t="shared" ref="E26:N26" si="11">E25-E$13*$D$3</f>
        <v>135</v>
      </c>
      <c r="F26">
        <f t="shared" si="11"/>
        <v>132.5</v>
      </c>
      <c r="G26">
        <f t="shared" si="11"/>
        <v>130</v>
      </c>
      <c r="H26">
        <f t="shared" si="11"/>
        <v>127.5</v>
      </c>
      <c r="I26">
        <f t="shared" si="11"/>
        <v>125</v>
      </c>
      <c r="J26">
        <f t="shared" si="11"/>
        <v>122.5</v>
      </c>
      <c r="K26">
        <f t="shared" si="11"/>
        <v>120</v>
      </c>
      <c r="L26">
        <f t="shared" si="11"/>
        <v>117.5</v>
      </c>
      <c r="M26">
        <f t="shared" si="11"/>
        <v>115</v>
      </c>
      <c r="N26">
        <f t="shared" si="11"/>
        <v>112.5</v>
      </c>
      <c r="O26">
        <f t="shared" ref="O26" si="12">O25-O$13*$D$3</f>
        <v>110</v>
      </c>
      <c r="P26">
        <f t="shared" ref="P26" si="13">P25-P$13*$D$3</f>
        <v>107.5</v>
      </c>
      <c r="Q26">
        <f t="shared" ref="Q26" si="14">Q25-Q$13*$D$3</f>
        <v>105</v>
      </c>
      <c r="R26">
        <f t="shared" ref="R26" si="15">R25-R$13*$D$3</f>
        <v>102.5</v>
      </c>
      <c r="S26">
        <f t="shared" ref="S26" si="16">S25-S$13*$D$3</f>
        <v>100</v>
      </c>
      <c r="T26">
        <f t="shared" ref="T26" si="17">T25-T$13*$D$3</f>
        <v>97.5</v>
      </c>
      <c r="U26">
        <f t="shared" ref="U26" si="18">U25-U$13*$D$3</f>
        <v>95</v>
      </c>
      <c r="V26">
        <f t="shared" ref="V26" si="19">V25-V$13*$D$3</f>
        <v>92.5</v>
      </c>
      <c r="W26">
        <f t="shared" ref="W26" si="20">W25-W$13*$D$3</f>
        <v>90</v>
      </c>
      <c r="X26">
        <f t="shared" ref="X26" si="21">X25-X$13*$D$3</f>
        <v>87.5</v>
      </c>
    </row>
    <row r="27" spans="1:24" x14ac:dyDescent="0.25">
      <c r="A27" t="s">
        <v>9</v>
      </c>
      <c r="C27" t="s">
        <v>16</v>
      </c>
      <c r="D27">
        <f>D26-D$13*$D$4</f>
        <v>135</v>
      </c>
      <c r="E27">
        <f t="shared" ref="E27:N27" si="22">E26-E$13*$D$4</f>
        <v>132</v>
      </c>
      <c r="F27">
        <f t="shared" si="22"/>
        <v>129</v>
      </c>
      <c r="G27">
        <f t="shared" si="22"/>
        <v>126</v>
      </c>
      <c r="H27">
        <f t="shared" si="22"/>
        <v>123</v>
      </c>
      <c r="I27">
        <f t="shared" si="22"/>
        <v>120</v>
      </c>
      <c r="J27">
        <f t="shared" si="22"/>
        <v>117</v>
      </c>
      <c r="K27">
        <f t="shared" si="22"/>
        <v>114</v>
      </c>
      <c r="L27">
        <f t="shared" si="22"/>
        <v>111</v>
      </c>
      <c r="M27">
        <f t="shared" si="22"/>
        <v>108</v>
      </c>
      <c r="N27">
        <f t="shared" si="22"/>
        <v>105</v>
      </c>
      <c r="O27">
        <f t="shared" ref="O27" si="23">O26-O$13*$D$4</f>
        <v>102</v>
      </c>
      <c r="P27">
        <f t="shared" ref="P27" si="24">P26-P$13*$D$4</f>
        <v>99</v>
      </c>
      <c r="Q27">
        <f t="shared" ref="Q27" si="25">Q26-Q$13*$D$4</f>
        <v>96</v>
      </c>
      <c r="R27">
        <f t="shared" ref="R27" si="26">R26-R$13*$D$4</f>
        <v>93</v>
      </c>
      <c r="S27">
        <f t="shared" ref="S27" si="27">S26-S$13*$D$4</f>
        <v>90</v>
      </c>
      <c r="T27">
        <f t="shared" ref="T27" si="28">T26-T$13*$D$4</f>
        <v>87</v>
      </c>
      <c r="U27">
        <f t="shared" ref="U27" si="29">U26-U$13*$D$4</f>
        <v>84</v>
      </c>
      <c r="V27">
        <f t="shared" ref="V27" si="30">V26-V$13*$D$4</f>
        <v>81</v>
      </c>
      <c r="W27">
        <f t="shared" ref="W27" si="31">W26-W$13*$D$4</f>
        <v>78</v>
      </c>
      <c r="X27">
        <f t="shared" ref="X27" si="32">X26-X$13*$D$4</f>
        <v>75</v>
      </c>
    </row>
    <row r="28" spans="1:24" x14ac:dyDescent="0.25">
      <c r="A28" t="s">
        <v>8</v>
      </c>
      <c r="C28" t="s">
        <v>16</v>
      </c>
      <c r="D28">
        <f>$D$10</f>
        <v>25</v>
      </c>
      <c r="E28">
        <f t="shared" ref="E28:X28" si="33">$D$10</f>
        <v>25</v>
      </c>
      <c r="F28">
        <f t="shared" si="33"/>
        <v>25</v>
      </c>
      <c r="G28">
        <f t="shared" si="33"/>
        <v>25</v>
      </c>
      <c r="H28">
        <f t="shared" si="33"/>
        <v>25</v>
      </c>
      <c r="I28">
        <f t="shared" si="33"/>
        <v>25</v>
      </c>
      <c r="J28">
        <f t="shared" si="33"/>
        <v>25</v>
      </c>
      <c r="K28">
        <f t="shared" si="33"/>
        <v>25</v>
      </c>
      <c r="L28">
        <f t="shared" si="33"/>
        <v>25</v>
      </c>
      <c r="M28">
        <f t="shared" si="33"/>
        <v>25</v>
      </c>
      <c r="N28">
        <f t="shared" si="33"/>
        <v>25</v>
      </c>
      <c r="O28">
        <f t="shared" si="33"/>
        <v>25</v>
      </c>
      <c r="P28">
        <f t="shared" si="33"/>
        <v>25</v>
      </c>
      <c r="Q28">
        <f t="shared" si="33"/>
        <v>25</v>
      </c>
      <c r="R28">
        <f t="shared" si="33"/>
        <v>25</v>
      </c>
      <c r="S28">
        <f t="shared" si="33"/>
        <v>25</v>
      </c>
      <c r="T28">
        <f t="shared" si="33"/>
        <v>25</v>
      </c>
      <c r="U28">
        <f t="shared" si="33"/>
        <v>25</v>
      </c>
      <c r="V28">
        <f t="shared" si="33"/>
        <v>25</v>
      </c>
      <c r="W28">
        <f t="shared" si="33"/>
        <v>25</v>
      </c>
      <c r="X28">
        <f t="shared" si="33"/>
        <v>25</v>
      </c>
    </row>
    <row r="30" spans="1:24" x14ac:dyDescent="0.25">
      <c r="A30" t="s">
        <v>29</v>
      </c>
      <c r="C30" t="s">
        <v>15</v>
      </c>
      <c r="D30" s="16">
        <f>(D27-D28)/D13</f>
        <v>2.2000000000000002</v>
      </c>
      <c r="E30" s="17">
        <f t="shared" ref="E30:N30" si="34">(E27-E28)/E13</f>
        <v>1.7833333333333334</v>
      </c>
      <c r="F30" s="17">
        <f t="shared" si="34"/>
        <v>1.4857142857142858</v>
      </c>
      <c r="G30" s="17">
        <f t="shared" si="34"/>
        <v>1.2625</v>
      </c>
      <c r="H30" s="17">
        <f t="shared" si="34"/>
        <v>1.0888888888888888</v>
      </c>
      <c r="I30" s="17">
        <f t="shared" si="34"/>
        <v>0.95</v>
      </c>
      <c r="J30" s="17">
        <f t="shared" si="34"/>
        <v>0.83636363636363631</v>
      </c>
      <c r="K30" s="17">
        <f t="shared" si="34"/>
        <v>0.7416666666666667</v>
      </c>
      <c r="L30" s="17">
        <f t="shared" si="34"/>
        <v>0.66153846153846152</v>
      </c>
      <c r="M30" s="17">
        <f t="shared" si="34"/>
        <v>0.59285714285714286</v>
      </c>
      <c r="N30" s="17">
        <f t="shared" si="34"/>
        <v>0.53333333333333333</v>
      </c>
      <c r="O30" s="17">
        <f t="shared" ref="O30:X30" si="35">(O27-O28)/O13</f>
        <v>0.48125000000000001</v>
      </c>
      <c r="P30" s="17">
        <f t="shared" si="35"/>
        <v>0.43529411764705883</v>
      </c>
      <c r="Q30" s="17">
        <f t="shared" si="35"/>
        <v>0.39444444444444443</v>
      </c>
      <c r="R30" s="17">
        <f t="shared" si="35"/>
        <v>0.35789473684210527</v>
      </c>
      <c r="S30" s="17">
        <f t="shared" si="35"/>
        <v>0.32500000000000001</v>
      </c>
      <c r="T30" s="17">
        <f t="shared" si="35"/>
        <v>0.29523809523809524</v>
      </c>
      <c r="U30" s="17">
        <f t="shared" si="35"/>
        <v>0.26818181818181819</v>
      </c>
      <c r="V30" s="17">
        <f t="shared" si="35"/>
        <v>0.24347826086956523</v>
      </c>
      <c r="W30" s="17">
        <f t="shared" si="35"/>
        <v>0.22083333333333333</v>
      </c>
      <c r="X30" s="18">
        <f t="shared" si="35"/>
        <v>0.2</v>
      </c>
    </row>
  </sheetData>
  <conditionalFormatting sqref="D19:X19">
    <cfRule type="cellIs" dxfId="6" priority="7" operator="lessThanOrEqual">
      <formula>$D$11</formula>
    </cfRule>
    <cfRule type="cellIs" dxfId="5" priority="8" operator="greaterThan">
      <formula>$D$11</formula>
    </cfRule>
  </conditionalFormatting>
  <conditionalFormatting sqref="D21:X21">
    <cfRule type="cellIs" dxfId="4" priority="5" operator="greaterThan">
      <formula>D$13</formula>
    </cfRule>
    <cfRule type="cellIs" dxfId="3" priority="6" operator="lessThan">
      <formula>D$13</formula>
    </cfRule>
  </conditionalFormatting>
  <conditionalFormatting sqref="D30:X30">
    <cfRule type="cellIs" dxfId="2" priority="1" operator="lessThan">
      <formula>0.3</formula>
    </cfRule>
    <cfRule type="cellIs" dxfId="1" priority="2" operator="between">
      <formula>0.5</formula>
      <formula>0.3</formula>
    </cfRule>
    <cfRule type="cellIs" dxfId="0" priority="3" operator="greaterThan">
      <formula>0.5</formula>
    </cfRule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TSD4M450V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</dc:creator>
  <cp:lastModifiedBy>THOR</cp:lastModifiedBy>
  <dcterms:created xsi:type="dcterms:W3CDTF">2022-10-27T07:17:49Z</dcterms:created>
  <dcterms:modified xsi:type="dcterms:W3CDTF">2022-11-10T21:57:15Z</dcterms:modified>
</cp:coreProperties>
</file>