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\Documents\"/>
    </mc:Choice>
  </mc:AlternateContent>
  <xr:revisionPtr revIDLastSave="0" documentId="13_ncr:1_{D7B261CD-1296-4112-9F1C-C6F4439A497F}" xr6:coauthVersionLast="47" xr6:coauthVersionMax="47" xr10:uidLastSave="{00000000-0000-0000-0000-000000000000}"/>
  <bookViews>
    <workbookView xWindow="-120" yWindow="-120" windowWidth="38640" windowHeight="21120" activeTab="5" xr2:uid="{99C6C6A4-3465-4A5A-AC5A-D24F0F6C0575}"/>
  </bookViews>
  <sheets>
    <sheet name="Uoc_Isc" sheetId="1" r:id="rId1"/>
    <sheet name="doles" sheetId="2" r:id="rId2"/>
    <sheet name="magarnyek" sheetId="3" r:id="rId3"/>
    <sheet name="SH_NU-JB395" sheetId="5" r:id="rId4"/>
    <sheet name="SH_NU-J370" sheetId="6" r:id="rId5"/>
    <sheet name="LR4-72HPH-455M" sheetId="7" r:id="rId6"/>
  </sheets>
  <definedNames>
    <definedName name="arnyek_hossza">doles!$C$8</definedName>
    <definedName name="beesesi_szog">doles!$C$5</definedName>
    <definedName name="doles_szog">doles!$C$4</definedName>
    <definedName name="fuggoleges_vetulet">doles!$C$7</definedName>
    <definedName name="objektum_magassaga">doles!$C$13</definedName>
    <definedName name="pv_szelesseg">doles!$C$3</definedName>
    <definedName name="vizszintes_vetulet">doles!$C$6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2" l="1"/>
  <c r="C7" i="2"/>
  <c r="C6" i="2"/>
  <c r="C8" i="2" s="1"/>
  <c r="D5" i="3"/>
  <c r="I4" i="2"/>
  <c r="C10" i="7"/>
  <c r="H4" i="7"/>
  <c r="D5" i="7" s="1"/>
  <c r="C12" i="7" s="1"/>
  <c r="H3" i="7"/>
  <c r="D4" i="7" s="1"/>
  <c r="C11" i="7" s="1"/>
  <c r="C10" i="6"/>
  <c r="H4" i="6"/>
  <c r="D5" i="6" s="1"/>
  <c r="C12" i="6" s="1"/>
  <c r="H3" i="6"/>
  <c r="D4" i="6" s="1"/>
  <c r="C11" i="6" s="1"/>
  <c r="C10" i="5"/>
  <c r="H4" i="5"/>
  <c r="D5" i="5" s="1"/>
  <c r="C12" i="5" s="1"/>
  <c r="H3" i="5"/>
  <c r="D4" i="5" s="1"/>
  <c r="C11" i="5" s="1"/>
  <c r="C10" i="1"/>
  <c r="F14" i="2"/>
  <c r="H4" i="1"/>
  <c r="D5" i="1" s="1"/>
  <c r="C12" i="1" s="1"/>
  <c r="H3" i="1"/>
  <c r="D4" i="1" s="1"/>
  <c r="C11" i="1" s="1"/>
</calcChain>
</file>

<file path=xl/sharedStrings.xml><?xml version="1.0" encoding="utf-8"?>
<sst xmlns="http://schemas.openxmlformats.org/spreadsheetml/2006/main" count="87" uniqueCount="32">
  <si>
    <t>Napelem db/string:</t>
  </si>
  <si>
    <t>Uoc STC</t>
  </si>
  <si>
    <t>Isc STC</t>
  </si>
  <si>
    <t>P STC</t>
  </si>
  <si>
    <t>Fesz. hőm. tény:</t>
  </si>
  <si>
    <t>Áram hőm. tényező:</t>
  </si>
  <si>
    <t>T stc</t>
  </si>
  <si>
    <t>T min</t>
  </si>
  <si>
    <t>T max</t>
  </si>
  <si>
    <t>String max Uoc:</t>
  </si>
  <si>
    <t>String max Isc:</t>
  </si>
  <si>
    <t>String munkaponti fesz:</t>
  </si>
  <si>
    <t>Munkaponti fesz STC:</t>
  </si>
  <si>
    <t>Santon DFS-14</t>
  </si>
  <si>
    <t>Input Vdc:</t>
  </si>
  <si>
    <t>Max. áram:</t>
  </si>
  <si>
    <t>Napelem hosszúsága:</t>
  </si>
  <si>
    <t>Vízszintes vetület:</t>
  </si>
  <si>
    <t>Függőleges vetület:</t>
  </si>
  <si>
    <t>Minimális sortávolság:</t>
  </si>
  <si>
    <t>Magasság:</t>
  </si>
  <si>
    <t>mm</t>
  </si>
  <si>
    <t>Felfogórúd átmérő (m):</t>
  </si>
  <si>
    <t>Minimális távolság a napelemtől (m):</t>
  </si>
  <si>
    <t>Árnyék objektum magasságából:</t>
  </si>
  <si>
    <t>Napelem vízszintes vetület és sorköz számítás:</t>
  </si>
  <si>
    <t>fok</t>
  </si>
  <si>
    <t>Magárnyék (minimális távolság) számítása felfogórúdtól:</t>
  </si>
  <si>
    <t>Ha a minimális távolságnál messzebb kerül a napelem, akkor magárnyék nem, csak félárnyék alakulhat ki. A magárnyék "HOT-SPOT"-ot okoz és szó szerint kiéghet a napelem.</t>
  </si>
  <si>
    <t>Magyarországon a minimum 19 fok!</t>
  </si>
  <si>
    <t>Téli beesési szög:</t>
  </si>
  <si>
    <t>Napelem dőlésszög: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</si>
</sst>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General\ &quot;A&quot;"/>
    <numFmt numFmtId="165" formatCode="General\ &quot;V&quot;"/>
    <numFmt numFmtId="166" formatCode="General\ &quot;%/C&quot;"/>
    <numFmt numFmtId="167" formatCode="General\ &quot;W&quot;"/>
  </numFmts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167" fontId="0" fillId="2" borderId="0" xfId="0" applyNumberFormat="1" applyFill="1"/>
    <xf numFmtId="165" fontId="0" fillId="2" borderId="0" xfId="0" applyNumberFormat="1" applyFill="1"/>
    <xf numFmtId="164" fontId="0" fillId="2" borderId="0" xfId="0" applyNumberFormat="1" applyFill="1"/>
    <xf numFmtId="166" fontId="0" fillId="2" borderId="0" xfId="0" applyNumberFormat="1" applyFill="1"/>
    <xf numFmtId="165" fontId="0" fillId="3" borderId="0" xfId="0" applyNumberFormat="1" applyFill="1"/>
    <xf numFmtId="165" fontId="1" fillId="3" borderId="0" xfId="0" applyNumberFormat="1" applyFont="1" applyFill="1"/>
    <xf numFmtId="164" fontId="1" fillId="3" borderId="0" xfId="0" applyNumberFormat="1" applyFont="1" applyFill="1"/>
    <xf numFmtId="0" fontId="0" fillId="3" borderId="0" xfId="0" applyFill="1"/>
    <xf numFmtId="0" fontId="2" fillId="0" borderId="0" xfId="0" applyFont="1"/>
    <xf numFmtId="0" fontId="1" fillId="0" borderId="0" xfId="0" applyFont="1"/>
    <xf numFmtId="0" fontId="3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ABAD4-A547-4B30-9DB1-33FAC4DAF29A}">
  <dimension ref="B2:H22"/>
  <sheetViews>
    <sheetView workbookViewId="0">
      <selection activeCell="B24" sqref="B24:H37"/>
    </sheetView>
  </sheetViews>
  <sheetFormatPr defaultRowHeight="15" x14ac:dyDescent="0.25"/>
  <cols>
    <col min="2" max="2" width="23.5703125" customWidth="1"/>
    <col min="3" max="3" width="14.85546875" customWidth="1"/>
    <col min="4" max="4" width="13.42578125" customWidth="1"/>
  </cols>
  <sheetData>
    <row r="2" spans="2:8" x14ac:dyDescent="0.25">
      <c r="B2" t="s">
        <v>0</v>
      </c>
      <c r="C2" s="1">
        <v>1</v>
      </c>
      <c r="F2" t="s">
        <v>6</v>
      </c>
      <c r="G2">
        <v>25</v>
      </c>
    </row>
    <row r="3" spans="2:8" x14ac:dyDescent="0.25">
      <c r="B3" t="s">
        <v>3</v>
      </c>
      <c r="C3" s="3">
        <v>370</v>
      </c>
      <c r="F3" t="s">
        <v>7</v>
      </c>
      <c r="G3">
        <v>-20</v>
      </c>
      <c r="H3">
        <f>G2-G3</f>
        <v>45</v>
      </c>
    </row>
    <row r="4" spans="2:8" x14ac:dyDescent="0.25">
      <c r="B4" t="s">
        <v>1</v>
      </c>
      <c r="C4" s="4">
        <v>40.81</v>
      </c>
      <c r="D4">
        <f>-1*(C6*H3/100)*C4+C4</f>
        <v>45.639863500000004</v>
      </c>
      <c r="F4" t="s">
        <v>8</v>
      </c>
      <c r="G4">
        <v>70</v>
      </c>
      <c r="H4">
        <f>G4-G2</f>
        <v>45</v>
      </c>
    </row>
    <row r="5" spans="2:8" x14ac:dyDescent="0.25">
      <c r="B5" t="s">
        <v>2</v>
      </c>
      <c r="C5" s="5">
        <v>11.54</v>
      </c>
      <c r="D5">
        <f>(C7*H4/100)*C5</f>
        <v>0.29600099999999996</v>
      </c>
    </row>
    <row r="6" spans="2:8" x14ac:dyDescent="0.25">
      <c r="B6" t="s">
        <v>4</v>
      </c>
      <c r="C6" s="6">
        <v>-0.26300000000000001</v>
      </c>
    </row>
    <row r="7" spans="2:8" x14ac:dyDescent="0.25">
      <c r="B7" t="s">
        <v>5</v>
      </c>
      <c r="C7" s="6">
        <v>5.7000000000000002E-2</v>
      </c>
    </row>
    <row r="8" spans="2:8" x14ac:dyDescent="0.25">
      <c r="B8" t="s">
        <v>12</v>
      </c>
      <c r="C8" s="4">
        <v>34.42</v>
      </c>
    </row>
    <row r="10" spans="2:8" x14ac:dyDescent="0.25">
      <c r="B10" t="s">
        <v>11</v>
      </c>
      <c r="C10" s="7">
        <f>C2*C8</f>
        <v>34.42</v>
      </c>
    </row>
    <row r="11" spans="2:8" x14ac:dyDescent="0.25">
      <c r="B11" t="s">
        <v>9</v>
      </c>
      <c r="C11" s="8">
        <f>ROUNDUP(C2*D4,0)</f>
        <v>46</v>
      </c>
    </row>
    <row r="12" spans="2:8" x14ac:dyDescent="0.25">
      <c r="B12" t="s">
        <v>10</v>
      </c>
      <c r="C12" s="9">
        <f>ROUNDUP(C5+D5,2)</f>
        <v>11.84</v>
      </c>
    </row>
    <row r="18" spans="2:4" x14ac:dyDescent="0.25">
      <c r="B18" t="s">
        <v>13</v>
      </c>
      <c r="C18" t="s">
        <v>14</v>
      </c>
      <c r="D18" t="s">
        <v>15</v>
      </c>
    </row>
    <row r="19" spans="2:4" x14ac:dyDescent="0.25">
      <c r="C19">
        <v>1000</v>
      </c>
      <c r="D19">
        <v>16</v>
      </c>
    </row>
    <row r="20" spans="2:4" x14ac:dyDescent="0.25">
      <c r="C20">
        <v>850</v>
      </c>
      <c r="D20">
        <v>20</v>
      </c>
    </row>
    <row r="21" spans="2:4" x14ac:dyDescent="0.25">
      <c r="C21">
        <v>800</v>
      </c>
      <c r="D21">
        <v>25</v>
      </c>
    </row>
    <row r="22" spans="2:4" x14ac:dyDescent="0.25">
      <c r="C22">
        <v>6650</v>
      </c>
      <c r="D22">
        <v>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D3F27-7BF8-4203-BC22-4E8995C46BFD}">
  <dimension ref="B2:I14"/>
  <sheetViews>
    <sheetView workbookViewId="0">
      <selection activeCell="C23" sqref="C23"/>
    </sheetView>
  </sheetViews>
  <sheetFormatPr defaultRowHeight="15" x14ac:dyDescent="0.25"/>
  <cols>
    <col min="2" max="2" width="22" customWidth="1"/>
    <col min="3" max="3" width="13.5703125" customWidth="1"/>
  </cols>
  <sheetData>
    <row r="2" spans="2:9" x14ac:dyDescent="0.25">
      <c r="B2" s="11" t="s">
        <v>25</v>
      </c>
    </row>
    <row r="3" spans="2:9" x14ac:dyDescent="0.25">
      <c r="B3" s="13" t="s">
        <v>16</v>
      </c>
      <c r="C3" s="1">
        <v>1048</v>
      </c>
      <c r="D3" t="s">
        <v>21</v>
      </c>
    </row>
    <row r="4" spans="2:9" x14ac:dyDescent="0.25">
      <c r="B4" s="13" t="s">
        <v>31</v>
      </c>
      <c r="C4" s="1">
        <v>10</v>
      </c>
      <c r="D4" t="s">
        <v>26</v>
      </c>
      <c r="I4">
        <f>RADIANS(C4)</f>
        <v>0.17453292519943295</v>
      </c>
    </row>
    <row r="5" spans="2:9" x14ac:dyDescent="0.25">
      <c r="B5" t="s">
        <v>30</v>
      </c>
      <c r="C5" s="1">
        <v>19</v>
      </c>
      <c r="D5" t="s">
        <v>26</v>
      </c>
      <c r="E5" s="12" t="s">
        <v>29</v>
      </c>
    </row>
    <row r="6" spans="2:9" x14ac:dyDescent="0.25">
      <c r="B6" t="s">
        <v>18</v>
      </c>
      <c r="C6" s="10">
        <f>ROUNDUP(pv_szelesseg*COS(RADIANS(90-C4)),0)</f>
        <v>182</v>
      </c>
      <c r="D6" t="s">
        <v>21</v>
      </c>
    </row>
    <row r="7" spans="2:9" x14ac:dyDescent="0.25">
      <c r="B7" t="s">
        <v>17</v>
      </c>
      <c r="C7" s="10">
        <f>ROUNDUP(pv_szelesseg*SIN(RADIANS(90-doles_szog)),0)</f>
        <v>1033</v>
      </c>
      <c r="D7" t="s">
        <v>21</v>
      </c>
    </row>
    <row r="8" spans="2:9" x14ac:dyDescent="0.25">
      <c r="B8" s="13" t="s">
        <v>19</v>
      </c>
      <c r="C8" s="10">
        <f>ROUNDUP(vizszintes_vetulet/TAN(RADIANS(beesesi_szog)),0)</f>
        <v>529</v>
      </c>
      <c r="D8" t="s">
        <v>21</v>
      </c>
    </row>
    <row r="12" spans="2:9" x14ac:dyDescent="0.25">
      <c r="B12" s="11" t="s">
        <v>24</v>
      </c>
    </row>
    <row r="13" spans="2:9" x14ac:dyDescent="0.25">
      <c r="B13" t="s">
        <v>20</v>
      </c>
      <c r="C13" s="1">
        <v>450</v>
      </c>
      <c r="D13" t="s">
        <v>21</v>
      </c>
      <c r="F13">
        <v>50</v>
      </c>
    </row>
    <row r="14" spans="2:9" x14ac:dyDescent="0.25">
      <c r="B14" t="s">
        <v>19</v>
      </c>
      <c r="C14" s="10">
        <f>ROUNDUP(objektum_magassaga/TAN(RADIANS(beesesi_szog)),0)</f>
        <v>1307</v>
      </c>
      <c r="D14" t="s">
        <v>21</v>
      </c>
      <c r="F14">
        <f>TAN(RADIANS(F13))</f>
        <v>1.19175359259421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3E00E-503E-4929-83E1-C5CA559D07FD}">
  <dimension ref="C2:D8"/>
  <sheetViews>
    <sheetView workbookViewId="0">
      <selection activeCell="D14" sqref="D14"/>
    </sheetView>
  </sheetViews>
  <sheetFormatPr defaultRowHeight="15" x14ac:dyDescent="0.25"/>
  <cols>
    <col min="3" max="3" width="38.140625" customWidth="1"/>
  </cols>
  <sheetData>
    <row r="2" spans="3:4" x14ac:dyDescent="0.25">
      <c r="C2" s="11" t="s">
        <v>27</v>
      </c>
    </row>
    <row r="3" spans="3:4" x14ac:dyDescent="0.25">
      <c r="C3" t="s">
        <v>22</v>
      </c>
      <c r="D3" s="1">
        <v>1.6E-2</v>
      </c>
    </row>
    <row r="5" spans="3:4" x14ac:dyDescent="0.25">
      <c r="C5" t="s">
        <v>23</v>
      </c>
      <c r="D5">
        <f>108*D3</f>
        <v>1.728</v>
      </c>
    </row>
    <row r="8" spans="3:4" ht="75" x14ac:dyDescent="0.25">
      <c r="C8" s="2" t="s">
        <v>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77430-A301-4D91-988F-467C7BA565C3}">
  <dimension ref="B2:H22"/>
  <sheetViews>
    <sheetView workbookViewId="0">
      <selection activeCell="E39" sqref="E39"/>
    </sheetView>
  </sheetViews>
  <sheetFormatPr defaultRowHeight="15" x14ac:dyDescent="0.25"/>
  <cols>
    <col min="2" max="2" width="23.5703125" customWidth="1"/>
    <col min="3" max="3" width="14.85546875" customWidth="1"/>
    <col min="4" max="4" width="13.42578125" customWidth="1"/>
  </cols>
  <sheetData>
    <row r="2" spans="2:8" x14ac:dyDescent="0.25">
      <c r="B2" t="s">
        <v>0</v>
      </c>
      <c r="C2" s="1">
        <v>25</v>
      </c>
      <c r="F2" t="s">
        <v>6</v>
      </c>
      <c r="G2">
        <v>25</v>
      </c>
    </row>
    <row r="3" spans="2:8" x14ac:dyDescent="0.25">
      <c r="B3" t="s">
        <v>3</v>
      </c>
      <c r="C3" s="3">
        <v>395</v>
      </c>
      <c r="F3" t="s">
        <v>7</v>
      </c>
      <c r="G3">
        <v>-20</v>
      </c>
      <c r="H3">
        <f>G2-G3</f>
        <v>45</v>
      </c>
    </row>
    <row r="4" spans="2:8" x14ac:dyDescent="0.25">
      <c r="B4" t="s">
        <v>1</v>
      </c>
      <c r="C4" s="4">
        <v>49.45</v>
      </c>
      <c r="D4">
        <f>-1*(C6*H3/100)*C4+C4</f>
        <v>55.435922500000004</v>
      </c>
      <c r="F4" t="s">
        <v>8</v>
      </c>
      <c r="G4">
        <v>70</v>
      </c>
      <c r="H4">
        <f>G4-G2</f>
        <v>45</v>
      </c>
    </row>
    <row r="5" spans="2:8" x14ac:dyDescent="0.25">
      <c r="B5" t="s">
        <v>2</v>
      </c>
      <c r="C5" s="5">
        <v>10.35</v>
      </c>
      <c r="D5">
        <f>(C7*H4/100)*C5</f>
        <v>0.17232749999999997</v>
      </c>
    </row>
    <row r="6" spans="2:8" x14ac:dyDescent="0.25">
      <c r="B6" t="s">
        <v>4</v>
      </c>
      <c r="C6" s="6">
        <v>-0.26900000000000002</v>
      </c>
    </row>
    <row r="7" spans="2:8" x14ac:dyDescent="0.25">
      <c r="B7" t="s">
        <v>5</v>
      </c>
      <c r="C7" s="6">
        <v>3.6999999999999998E-2</v>
      </c>
    </row>
    <row r="8" spans="2:8" x14ac:dyDescent="0.25">
      <c r="B8" t="s">
        <v>12</v>
      </c>
      <c r="C8" s="4">
        <v>41.07</v>
      </c>
    </row>
    <row r="10" spans="2:8" x14ac:dyDescent="0.25">
      <c r="B10" t="s">
        <v>11</v>
      </c>
      <c r="C10" s="7">
        <f>C2*C8</f>
        <v>1026.75</v>
      </c>
    </row>
    <row r="11" spans="2:8" x14ac:dyDescent="0.25">
      <c r="B11" t="s">
        <v>9</v>
      </c>
      <c r="C11" s="8">
        <f>ROUNDUP(C2*D4,0)</f>
        <v>1386</v>
      </c>
    </row>
    <row r="12" spans="2:8" x14ac:dyDescent="0.25">
      <c r="B12" t="s">
        <v>10</v>
      </c>
      <c r="C12" s="9">
        <f>ROUNDUP(C5+D5,2)</f>
        <v>10.53</v>
      </c>
    </row>
    <row r="18" spans="2:4" x14ac:dyDescent="0.25">
      <c r="B18" t="s">
        <v>13</v>
      </c>
      <c r="C18" t="s">
        <v>14</v>
      </c>
      <c r="D18" t="s">
        <v>15</v>
      </c>
    </row>
    <row r="19" spans="2:4" x14ac:dyDescent="0.25">
      <c r="C19">
        <v>1000</v>
      </c>
      <c r="D19">
        <v>16</v>
      </c>
    </row>
    <row r="20" spans="2:4" x14ac:dyDescent="0.25">
      <c r="C20">
        <v>850</v>
      </c>
      <c r="D20">
        <v>20</v>
      </c>
    </row>
    <row r="21" spans="2:4" x14ac:dyDescent="0.25">
      <c r="C21">
        <v>800</v>
      </c>
      <c r="D21">
        <v>25</v>
      </c>
    </row>
    <row r="22" spans="2:4" x14ac:dyDescent="0.25">
      <c r="C22">
        <v>6650</v>
      </c>
      <c r="D22">
        <v>32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844A5-927A-4322-A915-E684DB306A87}">
  <dimension ref="B2:H22"/>
  <sheetViews>
    <sheetView workbookViewId="0">
      <selection activeCell="H32" sqref="H32"/>
    </sheetView>
  </sheetViews>
  <sheetFormatPr defaultRowHeight="15" x14ac:dyDescent="0.25"/>
  <cols>
    <col min="2" max="2" width="23.5703125" customWidth="1"/>
    <col min="3" max="3" width="14.85546875" customWidth="1"/>
    <col min="4" max="4" width="13.42578125" customWidth="1"/>
  </cols>
  <sheetData>
    <row r="2" spans="2:8" x14ac:dyDescent="0.25">
      <c r="B2" t="s">
        <v>0</v>
      </c>
      <c r="C2" s="1">
        <v>18</v>
      </c>
      <c r="F2" t="s">
        <v>6</v>
      </c>
      <c r="G2">
        <v>25</v>
      </c>
    </row>
    <row r="3" spans="2:8" x14ac:dyDescent="0.25">
      <c r="B3" t="s">
        <v>3</v>
      </c>
      <c r="C3" s="3">
        <v>370</v>
      </c>
      <c r="F3" t="s">
        <v>7</v>
      </c>
      <c r="G3">
        <v>-20</v>
      </c>
      <c r="H3">
        <f>G2-G3</f>
        <v>45</v>
      </c>
    </row>
    <row r="4" spans="2:8" x14ac:dyDescent="0.25">
      <c r="B4" t="s">
        <v>1</v>
      </c>
      <c r="C4" s="4">
        <v>40.81</v>
      </c>
      <c r="D4">
        <f>-1*(C6*H3/100)*C4+C4</f>
        <v>45.639863500000004</v>
      </c>
      <c r="F4" t="s">
        <v>8</v>
      </c>
      <c r="G4">
        <v>70</v>
      </c>
      <c r="H4">
        <f>G4-G2</f>
        <v>45</v>
      </c>
    </row>
    <row r="5" spans="2:8" x14ac:dyDescent="0.25">
      <c r="B5" t="s">
        <v>2</v>
      </c>
      <c r="C5" s="5">
        <v>11.54</v>
      </c>
      <c r="D5">
        <f>(C7*H4/100)*C5</f>
        <v>0.29600099999999996</v>
      </c>
    </row>
    <row r="6" spans="2:8" x14ac:dyDescent="0.25">
      <c r="B6" t="s">
        <v>4</v>
      </c>
      <c r="C6" s="6">
        <v>-0.26300000000000001</v>
      </c>
    </row>
    <row r="7" spans="2:8" x14ac:dyDescent="0.25">
      <c r="B7" t="s">
        <v>5</v>
      </c>
      <c r="C7" s="6">
        <v>5.7000000000000002E-2</v>
      </c>
    </row>
    <row r="8" spans="2:8" x14ac:dyDescent="0.25">
      <c r="B8" t="s">
        <v>12</v>
      </c>
      <c r="C8" s="4">
        <v>34.42</v>
      </c>
    </row>
    <row r="10" spans="2:8" x14ac:dyDescent="0.25">
      <c r="B10" t="s">
        <v>11</v>
      </c>
      <c r="C10" s="7">
        <f>C2*C8</f>
        <v>619.56000000000006</v>
      </c>
    </row>
    <row r="11" spans="2:8" x14ac:dyDescent="0.25">
      <c r="B11" t="s">
        <v>9</v>
      </c>
      <c r="C11" s="8">
        <f>ROUNDUP(C2*D4,0)</f>
        <v>822</v>
      </c>
    </row>
    <row r="12" spans="2:8" x14ac:dyDescent="0.25">
      <c r="B12" t="s">
        <v>10</v>
      </c>
      <c r="C12" s="9">
        <f>ROUNDUP(C5+D5,2)</f>
        <v>11.84</v>
      </c>
    </row>
    <row r="18" spans="2:4" x14ac:dyDescent="0.25">
      <c r="B18" t="s">
        <v>13</v>
      </c>
      <c r="C18" t="s">
        <v>14</v>
      </c>
      <c r="D18" t="s">
        <v>15</v>
      </c>
    </row>
    <row r="19" spans="2:4" x14ac:dyDescent="0.25">
      <c r="C19">
        <v>1000</v>
      </c>
      <c r="D19">
        <v>16</v>
      </c>
    </row>
    <row r="20" spans="2:4" x14ac:dyDescent="0.25">
      <c r="C20">
        <v>850</v>
      </c>
      <c r="D20">
        <v>20</v>
      </c>
    </row>
    <row r="21" spans="2:4" x14ac:dyDescent="0.25">
      <c r="C21">
        <v>800</v>
      </c>
      <c r="D21">
        <v>25</v>
      </c>
    </row>
    <row r="22" spans="2:4" x14ac:dyDescent="0.25">
      <c r="C22">
        <v>6650</v>
      </c>
      <c r="D22">
        <v>32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1EC80-846F-4AAD-AC1A-ED84938EF490}">
  <dimension ref="B2:H22"/>
  <sheetViews>
    <sheetView tabSelected="1" workbookViewId="0">
      <selection activeCell="K41" sqref="K41"/>
    </sheetView>
  </sheetViews>
  <sheetFormatPr defaultRowHeight="15" x14ac:dyDescent="0.25"/>
  <cols>
    <col min="2" max="2" width="23.5703125" customWidth="1"/>
    <col min="3" max="3" width="14.85546875" customWidth="1"/>
    <col min="4" max="4" width="13.42578125" customWidth="1"/>
  </cols>
  <sheetData>
    <row r="2" spans="2:8" x14ac:dyDescent="0.25">
      <c r="B2" t="s">
        <v>0</v>
      </c>
      <c r="C2" s="1">
        <v>10</v>
      </c>
      <c r="F2" t="s">
        <v>6</v>
      </c>
      <c r="G2">
        <v>25</v>
      </c>
    </row>
    <row r="3" spans="2:8" x14ac:dyDescent="0.25">
      <c r="B3" t="s">
        <v>3</v>
      </c>
      <c r="C3" s="3">
        <v>455</v>
      </c>
      <c r="F3" t="s">
        <v>7</v>
      </c>
      <c r="G3">
        <v>-20</v>
      </c>
      <c r="H3">
        <f>G2-G3</f>
        <v>45</v>
      </c>
    </row>
    <row r="4" spans="2:8" x14ac:dyDescent="0.25">
      <c r="B4" t="s">
        <v>1</v>
      </c>
      <c r="C4" s="4">
        <v>49.5</v>
      </c>
      <c r="D4">
        <f>-1*(C6*H3/100)*C4+C4</f>
        <v>55.514249999999997</v>
      </c>
      <c r="F4" t="s">
        <v>8</v>
      </c>
      <c r="G4">
        <v>70</v>
      </c>
      <c r="H4">
        <f>G4-G2</f>
        <v>45</v>
      </c>
    </row>
    <row r="5" spans="2:8" x14ac:dyDescent="0.25">
      <c r="B5" t="s">
        <v>2</v>
      </c>
      <c r="C5" s="5">
        <v>11.66</v>
      </c>
      <c r="D5">
        <f>(C7*H4/100)*C5</f>
        <v>0.25185600000000002</v>
      </c>
    </row>
    <row r="6" spans="2:8" x14ac:dyDescent="0.25">
      <c r="B6" t="s">
        <v>4</v>
      </c>
      <c r="C6" s="6">
        <v>-0.27</v>
      </c>
    </row>
    <row r="7" spans="2:8" x14ac:dyDescent="0.25">
      <c r="B7" t="s">
        <v>5</v>
      </c>
      <c r="C7" s="6">
        <v>4.8000000000000001E-2</v>
      </c>
    </row>
    <row r="8" spans="2:8" x14ac:dyDescent="0.25">
      <c r="B8" t="s">
        <v>12</v>
      </c>
      <c r="C8" s="4">
        <v>41.7</v>
      </c>
    </row>
    <row r="10" spans="2:8" x14ac:dyDescent="0.25">
      <c r="B10" t="s">
        <v>11</v>
      </c>
      <c r="C10" s="7">
        <f>C2*C8</f>
        <v>417</v>
      </c>
    </row>
    <row r="11" spans="2:8" x14ac:dyDescent="0.25">
      <c r="B11" t="s">
        <v>9</v>
      </c>
      <c r="C11" s="8">
        <f>ROUNDUP(C2*D4,0)</f>
        <v>556</v>
      </c>
    </row>
    <row r="12" spans="2:8" x14ac:dyDescent="0.25">
      <c r="B12" t="s">
        <v>10</v>
      </c>
      <c r="C12" s="9">
        <f>ROUNDUP(C5+D5,2)</f>
        <v>11.92</v>
      </c>
    </row>
    <row r="18" spans="2:4" x14ac:dyDescent="0.25">
      <c r="B18" t="s">
        <v>13</v>
      </c>
      <c r="C18" t="s">
        <v>14</v>
      </c>
      <c r="D18" t="s">
        <v>15</v>
      </c>
    </row>
    <row r="19" spans="2:4" x14ac:dyDescent="0.25">
      <c r="C19">
        <v>1000</v>
      </c>
      <c r="D19">
        <v>16</v>
      </c>
    </row>
    <row r="20" spans="2:4" x14ac:dyDescent="0.25">
      <c r="C20">
        <v>850</v>
      </c>
      <c r="D20">
        <v>20</v>
      </c>
    </row>
    <row r="21" spans="2:4" x14ac:dyDescent="0.25">
      <c r="C21">
        <v>800</v>
      </c>
      <c r="D21">
        <v>25</v>
      </c>
    </row>
    <row r="22" spans="2:4" x14ac:dyDescent="0.25">
      <c r="C22">
        <v>6650</v>
      </c>
      <c r="D22">
        <v>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6</vt:i4>
      </vt:variant>
      <vt:variant>
        <vt:lpstr>Névvel ellátott tartományok</vt:lpstr>
      </vt:variant>
      <vt:variant>
        <vt:i4>7</vt:i4>
      </vt:variant>
    </vt:vector>
  </HeadingPairs>
  <TitlesOfParts>
    <vt:vector size="13" baseType="lpstr">
      <vt:lpstr>Uoc_Isc</vt:lpstr>
      <vt:lpstr>doles</vt:lpstr>
      <vt:lpstr>magarnyek</vt:lpstr>
      <vt:lpstr>SH_NU-JB395</vt:lpstr>
      <vt:lpstr>SH_NU-J370</vt:lpstr>
      <vt:lpstr>LR4-72HPH-455M</vt:lpstr>
      <vt:lpstr>arnyek_hossza</vt:lpstr>
      <vt:lpstr>beesesi_szog</vt:lpstr>
      <vt:lpstr>doles_szog</vt:lpstr>
      <vt:lpstr>fuggoleges_vetulet</vt:lpstr>
      <vt:lpstr>objektum_magassaga</vt:lpstr>
      <vt:lpstr>pv_szelesseg</vt:lpstr>
      <vt:lpstr>vizszintes_vetulet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Péter</dc:creator>
  <cp:lastModifiedBy>Péter Simon</cp:lastModifiedBy>
  <dcterms:created xsi:type="dcterms:W3CDTF">2021-09-03T05:44:52Z</dcterms:created>
  <dcterms:modified xsi:type="dcterms:W3CDTF">2024-06-08T06:39:24Z</dcterms:modified>
</cp:coreProperties>
</file>